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pivotTables/pivotTable2.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https://middleburycollege-my.sharepoint.com/personal/mduitsman_middlebury_edu/Documents/backup 2024-09-03/Daily Notes/Missile Database/"/>
    </mc:Choice>
  </mc:AlternateContent>
  <xr:revisionPtr revIDLastSave="0" documentId="8_{49E5F98D-5BA2-4F85-90C6-B2939984D878}" xr6:coauthVersionLast="47" xr6:coauthVersionMax="47" xr10:uidLastSave="{00000000-0000-0000-0000-000000000000}"/>
  <bookViews>
    <workbookView xWindow="-110" yWindow="-110" windowWidth="19420" windowHeight="11500" tabRatio="605" xr2:uid="{00000000-000D-0000-FFFF-FFFF00000000}"/>
  </bookViews>
  <sheets>
    <sheet name="Missile Tests" sheetId="1" r:id="rId1"/>
    <sheet name="Data Summary" sheetId="4" r:id="rId2"/>
    <sheet name="Missile Summary" sheetId="5" r:id="rId3"/>
    <sheet name="Facilities" sheetId="2" r:id="rId4"/>
    <sheet name="Terms and Definitions" sheetId="7" r:id="rId5"/>
  </sheets>
  <definedNames>
    <definedName name="_xlnm._FilterDatabase" localSheetId="0" hidden="1">'Missile Tests'!$A$2:$S$305</definedName>
    <definedName name="_xlnm.Criteria" localSheetId="0">'Missile Tests'!$A$2:$S$305</definedName>
    <definedName name="_xlnm.Extract" localSheetId="0">'Missile Tests'!#REF!</definedName>
  </definedNames>
  <calcPr calcId="191028"/>
  <pivotCaches>
    <pivotCache cacheId="3"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1" i="2" l="1" a="1"/>
  <c r="C41" i="2" s="1"/>
  <c r="B41" i="2" a="1"/>
  <c r="B41" i="2" s="1"/>
  <c r="C40" i="2" a="1"/>
  <c r="C40" i="2" s="1"/>
  <c r="B40" i="2" a="1"/>
  <c r="B40" i="2" s="1"/>
  <c r="C39" i="2" a="1"/>
  <c r="C39" i="2" s="1"/>
  <c r="B39" i="2" a="1"/>
  <c r="B39" i="2" s="1"/>
  <c r="C6" i="2" a="1"/>
  <c r="C6" i="2" s="1"/>
  <c r="B6" i="2" a="1"/>
  <c r="B6" i="2" s="1"/>
  <c r="C20" i="2" a="1"/>
  <c r="C20" i="2" s="1"/>
  <c r="B20" i="2" a="1"/>
  <c r="B20" i="2" s="1"/>
  <c r="C27" i="2" a="1"/>
  <c r="C27" i="2" s="1"/>
  <c r="B27" i="2" a="1"/>
  <c r="B27" i="2" s="1"/>
  <c r="C5" i="2" a="1"/>
  <c r="C5" i="2" s="1"/>
  <c r="B5" i="2" a="1"/>
  <c r="B5" i="2" s="1"/>
  <c r="C44" i="2" a="1"/>
  <c r="C44" i="2" s="1"/>
  <c r="B44" i="2" a="1"/>
  <c r="B44" i="2" s="1"/>
  <c r="B46" i="2" a="1"/>
  <c r="B46" i="2" s="1"/>
  <c r="C46" i="2" a="1"/>
  <c r="C46" i="2" s="1"/>
  <c r="C45" i="2" a="1"/>
  <c r="C45" i="2" s="1"/>
  <c r="B45" i="2" a="1"/>
  <c r="B45" i="2" s="1"/>
  <c r="B26" i="2" a="1"/>
  <c r="B26" i="2" s="1"/>
  <c r="C26" i="2" a="1"/>
  <c r="C26" i="2" s="1"/>
  <c r="B48" i="2" a="1"/>
  <c r="B48" i="2" s="1"/>
  <c r="C48" i="2" a="1"/>
  <c r="C48" i="2" s="1"/>
  <c r="B38" i="2" a="1"/>
  <c r="B38" i="2" s="1"/>
  <c r="C38" i="2" a="1"/>
  <c r="C38" i="2" s="1"/>
  <c r="C49" i="2" a="1"/>
  <c r="C49" i="2" s="1"/>
  <c r="B49" i="2" a="1"/>
  <c r="B49" i="2" s="1"/>
  <c r="B50" i="2" a="1"/>
  <c r="B50" i="2" s="1"/>
  <c r="C50" i="2" a="1"/>
  <c r="C50" i="2" s="1"/>
  <c r="C47" i="2" a="1"/>
  <c r="C47" i="2" s="1"/>
  <c r="B47" i="2" a="1"/>
  <c r="B47" i="2" s="1"/>
  <c r="C43" i="2" a="1"/>
  <c r="C43" i="2" s="1"/>
  <c r="B43" i="2" a="1"/>
  <c r="B43" i="2" s="1"/>
  <c r="C42" i="2" a="1"/>
  <c r="C42" i="2" s="1"/>
  <c r="B42" i="2" a="1"/>
  <c r="B42" i="2" s="1"/>
  <c r="C37" i="2" a="1"/>
  <c r="C37" i="2" s="1"/>
  <c r="B37" i="2" a="1"/>
  <c r="B37" i="2" s="1"/>
  <c r="C36" i="2" a="1"/>
  <c r="C36" i="2" s="1"/>
  <c r="B36" i="2" a="1"/>
  <c r="B36" i="2" s="1"/>
  <c r="C35" i="2" a="1"/>
  <c r="C35" i="2" s="1"/>
  <c r="B35" i="2" a="1"/>
  <c r="B35" i="2" s="1"/>
  <c r="C34" i="2" a="1"/>
  <c r="C34" i="2" s="1"/>
  <c r="B34" i="2" a="1"/>
  <c r="B34" i="2" s="1"/>
  <c r="C33" i="2" a="1"/>
  <c r="C33" i="2" s="1"/>
  <c r="B33" i="2" a="1"/>
  <c r="B33" i="2" s="1"/>
  <c r="B32" i="2" a="1"/>
  <c r="B32" i="2" s="1"/>
  <c r="C32" i="2" a="1"/>
  <c r="C32" i="2" s="1"/>
  <c r="C31" i="2" a="1"/>
  <c r="C31" i="2" s="1"/>
  <c r="B31" i="2" a="1"/>
  <c r="B31" i="2" s="1"/>
  <c r="C30" i="2" a="1"/>
  <c r="C30" i="2"/>
  <c r="B30" i="2" a="1"/>
  <c r="B30" i="2"/>
  <c r="C29" i="2" a="1"/>
  <c r="C29" i="2" s="1"/>
  <c r="B29" i="2" a="1"/>
  <c r="B29" i="2" s="1"/>
  <c r="C28" i="2" a="1"/>
  <c r="C28" i="2" s="1"/>
  <c r="B28" i="2" a="1"/>
  <c r="B28" i="2" s="1"/>
  <c r="C25" i="2" a="1"/>
  <c r="C25" i="2" s="1"/>
  <c r="B25" i="2" a="1"/>
  <c r="B25" i="2" s="1"/>
  <c r="C24" i="2" a="1"/>
  <c r="C24" i="2"/>
  <c r="B24" i="2" a="1"/>
  <c r="B24" i="2" s="1"/>
  <c r="C23" i="2" a="1"/>
  <c r="C23" i="2" s="1"/>
  <c r="B23" i="2" a="1"/>
  <c r="B23" i="2" s="1"/>
  <c r="C22" i="2" a="1"/>
  <c r="C22" i="2" s="1"/>
  <c r="B22" i="2" a="1"/>
  <c r="B22" i="2" s="1"/>
  <c r="C21" i="2" a="1"/>
  <c r="C21" i="2" s="1"/>
  <c r="B21" i="2" a="1"/>
  <c r="B21" i="2" s="1"/>
  <c r="B19" i="2" a="1"/>
  <c r="B19" i="2" s="1"/>
  <c r="C19" i="2" a="1"/>
  <c r="C19" i="2" s="1"/>
  <c r="C18" i="2" a="1"/>
  <c r="C18" i="2" s="1"/>
  <c r="B18" i="2" a="1"/>
  <c r="B18" i="2" s="1"/>
  <c r="B3" i="2" a="1"/>
  <c r="B3" i="2" s="1"/>
  <c r="C12" i="2" a="1"/>
  <c r="C12" i="2" s="1"/>
  <c r="B12" i="2" a="1"/>
  <c r="B12" i="2" s="1"/>
  <c r="C14" i="2" a="1"/>
  <c r="C14" i="2" s="1"/>
  <c r="B14" i="2" a="1"/>
  <c r="B14" i="2" s="1"/>
  <c r="B4" i="2" a="1"/>
  <c r="B4" i="2" s="1"/>
  <c r="C17" i="2" a="1"/>
  <c r="C17" i="2" s="1"/>
  <c r="C13" i="2" a="1"/>
  <c r="C13" i="2" s="1"/>
  <c r="C7" i="2" a="1"/>
  <c r="C7" i="2" s="1"/>
  <c r="C16" i="2" a="1"/>
  <c r="C16" i="2" s="1"/>
  <c r="C15" i="2" a="1"/>
  <c r="C15" i="2" s="1"/>
  <c r="C11" i="2" a="1"/>
  <c r="C11" i="2" s="1"/>
  <c r="C10" i="2" a="1"/>
  <c r="C10" i="2" s="1"/>
  <c r="C9" i="2" a="1"/>
  <c r="C9" i="2" s="1"/>
  <c r="C8" i="2" a="1"/>
  <c r="C8" i="2" s="1"/>
  <c r="C4" i="2" a="1"/>
  <c r="C4" i="2" s="1"/>
  <c r="C3" i="2" a="1"/>
  <c r="C3" i="2" s="1"/>
  <c r="B17" i="2" a="1"/>
  <c r="B17" i="2" s="1"/>
  <c r="B13" i="2" a="1"/>
  <c r="B13" i="2" s="1"/>
  <c r="B7" i="2" a="1"/>
  <c r="B7" i="2" s="1"/>
  <c r="B16" i="2" a="1"/>
  <c r="B16" i="2" s="1"/>
  <c r="B15" i="2" a="1"/>
  <c r="B15" i="2" s="1"/>
  <c r="B11" i="2" a="1"/>
  <c r="B11" i="2" s="1"/>
  <c r="B10" i="2" a="1"/>
  <c r="B10" i="2" s="1"/>
  <c r="B9" i="2" a="1"/>
  <c r="B9" i="2" s="1"/>
  <c r="B8" i="2" a="1"/>
  <c r="B8" i="2" s="1"/>
  <c r="A305" i="1"/>
  <c r="I305" i="1"/>
  <c r="K305" i="1"/>
  <c r="L305" i="1"/>
  <c r="I304" i="1"/>
  <c r="K304" i="1"/>
  <c r="L304" i="1"/>
  <c r="A4" i="1"/>
  <c r="A5" i="1" s="1"/>
  <c r="A6" i="1" s="1"/>
  <c r="A7" i="1" s="1"/>
  <c r="A8" i="1" s="1"/>
  <c r="A9" i="1" l="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I303" i="1" l="1"/>
  <c r="K303" i="1"/>
  <c r="L303" i="1"/>
  <c r="I300" i="1"/>
  <c r="I301" i="1"/>
  <c r="K300" i="1"/>
  <c r="K301" i="1"/>
  <c r="L300" i="1"/>
  <c r="L301" i="1"/>
  <c r="I292" i="1"/>
  <c r="I293" i="1"/>
  <c r="I294" i="1"/>
  <c r="I295" i="1"/>
  <c r="K292" i="1"/>
  <c r="K293" i="1"/>
  <c r="K294" i="1"/>
  <c r="K295" i="1"/>
  <c r="L292" i="1"/>
  <c r="L293" i="1"/>
  <c r="L294" i="1"/>
  <c r="L295" i="1"/>
  <c r="I289" i="1"/>
  <c r="I290" i="1"/>
  <c r="I291" i="1"/>
  <c r="K289" i="1"/>
  <c r="K290" i="1"/>
  <c r="K291" i="1"/>
  <c r="L289" i="1"/>
  <c r="L290" i="1"/>
  <c r="L291" i="1"/>
  <c r="I284" i="1"/>
  <c r="I285" i="1"/>
  <c r="I286" i="1"/>
  <c r="I287" i="1"/>
  <c r="I288" i="1"/>
  <c r="K284" i="1"/>
  <c r="K285" i="1"/>
  <c r="K286" i="1"/>
  <c r="K287" i="1"/>
  <c r="K288" i="1"/>
  <c r="L284" i="1"/>
  <c r="L285" i="1"/>
  <c r="L286" i="1"/>
  <c r="L287" i="1"/>
  <c r="L288" i="1"/>
  <c r="I279" i="1"/>
  <c r="I280" i="1"/>
  <c r="I281" i="1"/>
  <c r="I282" i="1"/>
  <c r="I283" i="1"/>
  <c r="K279" i="1"/>
  <c r="K280" i="1"/>
  <c r="K281" i="1"/>
  <c r="K282" i="1"/>
  <c r="K283" i="1"/>
  <c r="L279" i="1"/>
  <c r="L280" i="1"/>
  <c r="L281" i="1"/>
  <c r="L282" i="1"/>
  <c r="L283" i="1"/>
  <c r="I274" i="1"/>
  <c r="I275" i="1"/>
  <c r="I276" i="1"/>
  <c r="K274" i="1"/>
  <c r="K275" i="1"/>
  <c r="K276" i="1"/>
  <c r="L274" i="1"/>
  <c r="L275" i="1"/>
  <c r="L276" i="1"/>
  <c r="I269" i="1"/>
  <c r="I270" i="1"/>
  <c r="I271" i="1"/>
  <c r="K269" i="1"/>
  <c r="K270" i="1"/>
  <c r="K271" i="1"/>
  <c r="L269" i="1"/>
  <c r="L270" i="1"/>
  <c r="L271" i="1"/>
  <c r="L278" i="1"/>
  <c r="K278" i="1"/>
  <c r="I278" i="1"/>
  <c r="I298" i="1"/>
  <c r="K298" i="1"/>
  <c r="L298" i="1"/>
  <c r="I297" i="1"/>
  <c r="K297" i="1"/>
  <c r="L297" i="1"/>
  <c r="I302" i="1"/>
  <c r="K302" i="1"/>
  <c r="L302" i="1"/>
  <c r="I299" i="1"/>
  <c r="K299" i="1"/>
  <c r="L299" i="1"/>
  <c r="I296" i="1"/>
  <c r="K296" i="1"/>
  <c r="L296" i="1"/>
  <c r="I277" i="1"/>
  <c r="K277" i="1"/>
  <c r="L277" i="1"/>
  <c r="K273" i="1"/>
  <c r="I273" i="1"/>
  <c r="L273" i="1"/>
  <c r="I272" i="1"/>
  <c r="K272" i="1"/>
  <c r="L272" i="1"/>
  <c r="D41" i="2"/>
  <c r="I268" i="1"/>
  <c r="K268" i="1"/>
  <c r="L268" i="1"/>
  <c r="I267" i="1"/>
  <c r="K267" i="1"/>
  <c r="L267" i="1"/>
  <c r="I266" i="1"/>
  <c r="K266" i="1"/>
  <c r="L266" i="1"/>
  <c r="I265" i="1"/>
  <c r="K265" i="1"/>
  <c r="L265" i="1"/>
  <c r="D40" i="2"/>
  <c r="I264" i="1"/>
  <c r="K264" i="1"/>
  <c r="L264" i="1"/>
  <c r="I263" i="1"/>
  <c r="K263" i="1"/>
  <c r="L263" i="1"/>
  <c r="I262" i="1"/>
  <c r="K262" i="1"/>
  <c r="L262" i="1"/>
  <c r="I261" i="1"/>
  <c r="K261" i="1"/>
  <c r="L261" i="1"/>
  <c r="I252" i="1"/>
  <c r="I253" i="1"/>
  <c r="K252" i="1"/>
  <c r="K253" i="1"/>
  <c r="L252" i="1"/>
  <c r="L253" i="1"/>
  <c r="I251" i="1"/>
  <c r="K251" i="1"/>
  <c r="L251" i="1"/>
  <c r="I260" i="1"/>
  <c r="K260" i="1"/>
  <c r="L260" i="1"/>
  <c r="I259" i="1"/>
  <c r="K259" i="1"/>
  <c r="L259" i="1"/>
  <c r="I258" i="1"/>
  <c r="K258" i="1"/>
  <c r="L258" i="1"/>
  <c r="I257" i="1"/>
  <c r="K257" i="1"/>
  <c r="L257" i="1"/>
  <c r="I256" i="1"/>
  <c r="K256" i="1"/>
  <c r="L256" i="1"/>
  <c r="I255" i="1"/>
  <c r="K255" i="1"/>
  <c r="L255" i="1"/>
  <c r="I254" i="1"/>
  <c r="K254" i="1"/>
  <c r="L254" i="1"/>
  <c r="I250" i="1"/>
  <c r="K250" i="1"/>
  <c r="L250" i="1"/>
  <c r="I249" i="1"/>
  <c r="K249" i="1"/>
  <c r="L249" i="1"/>
  <c r="I248" i="1"/>
  <c r="K248" i="1"/>
  <c r="L248" i="1"/>
  <c r="D39" i="2" l="1"/>
  <c r="I247" i="1"/>
  <c r="K247" i="1"/>
  <c r="L247" i="1"/>
  <c r="I246" i="1"/>
  <c r="K246" i="1"/>
  <c r="L246" i="1"/>
  <c r="I245" i="1"/>
  <c r="K245" i="1"/>
  <c r="L245" i="1"/>
  <c r="D6" i="2"/>
  <c r="D27" i="2"/>
  <c r="I244" i="1"/>
  <c r="K244" i="1"/>
  <c r="L244" i="1"/>
  <c r="I243" i="1"/>
  <c r="K243" i="1"/>
  <c r="L243" i="1"/>
  <c r="I242" i="1"/>
  <c r="K242" i="1"/>
  <c r="L242" i="1"/>
  <c r="I241" i="1"/>
  <c r="K241" i="1"/>
  <c r="L241" i="1"/>
  <c r="I240" i="1"/>
  <c r="K240" i="1"/>
  <c r="L240" i="1"/>
  <c r="I239" i="1"/>
  <c r="K239" i="1"/>
  <c r="L239" i="1"/>
  <c r="I238" i="1"/>
  <c r="K238" i="1"/>
  <c r="L238" i="1"/>
  <c r="I237" i="1"/>
  <c r="K237" i="1"/>
  <c r="L237" i="1"/>
  <c r="I236" i="1"/>
  <c r="K236" i="1"/>
  <c r="L236" i="1"/>
  <c r="I235" i="1"/>
  <c r="K235" i="1"/>
  <c r="L235" i="1"/>
  <c r="I234" i="1"/>
  <c r="K234" i="1"/>
  <c r="L234" i="1"/>
  <c r="I233" i="1"/>
  <c r="K233" i="1"/>
  <c r="L233" i="1"/>
  <c r="I232" i="1"/>
  <c r="K232" i="1"/>
  <c r="L232" i="1"/>
  <c r="D5" i="2"/>
  <c r="I231" i="1"/>
  <c r="K231" i="1"/>
  <c r="L231" i="1"/>
  <c r="I230" i="1"/>
  <c r="K230" i="1"/>
  <c r="L230" i="1"/>
  <c r="I229" i="1"/>
  <c r="K229" i="1"/>
  <c r="L229" i="1"/>
  <c r="I228" i="1"/>
  <c r="K228" i="1"/>
  <c r="L228" i="1"/>
  <c r="I227" i="1"/>
  <c r="K227" i="1"/>
  <c r="L227" i="1"/>
  <c r="I226" i="1"/>
  <c r="K226" i="1"/>
  <c r="L226" i="1"/>
  <c r="I225" i="1"/>
  <c r="K225" i="1"/>
  <c r="L225" i="1"/>
  <c r="D44" i="2"/>
  <c r="D20" i="2"/>
  <c r="I224" i="1"/>
  <c r="K224" i="1"/>
  <c r="L224" i="1"/>
  <c r="I223" i="1"/>
  <c r="K223" i="1"/>
  <c r="L223" i="1"/>
  <c r="I222" i="1"/>
  <c r="K222" i="1"/>
  <c r="L222" i="1"/>
  <c r="I216" i="1"/>
  <c r="K216" i="1"/>
  <c r="L216" i="1"/>
  <c r="I217" i="1"/>
  <c r="K217" i="1"/>
  <c r="L217" i="1"/>
  <c r="I218" i="1"/>
  <c r="K218" i="1"/>
  <c r="L218" i="1"/>
  <c r="I219" i="1"/>
  <c r="K219" i="1"/>
  <c r="L219" i="1"/>
  <c r="I220" i="1"/>
  <c r="K220" i="1"/>
  <c r="L220" i="1"/>
  <c r="I221" i="1"/>
  <c r="K221" i="1"/>
  <c r="L221" i="1"/>
  <c r="I208" i="1"/>
  <c r="K208" i="1"/>
  <c r="L208" i="1"/>
  <c r="I213" i="1"/>
  <c r="I214" i="1"/>
  <c r="I215" i="1"/>
  <c r="K213" i="1"/>
  <c r="K214" i="1"/>
  <c r="K215" i="1"/>
  <c r="L213" i="1"/>
  <c r="L214" i="1"/>
  <c r="L215" i="1"/>
  <c r="I212" i="1"/>
  <c r="K212" i="1"/>
  <c r="L212" i="1"/>
  <c r="I211" i="1"/>
  <c r="K211" i="1"/>
  <c r="L211" i="1"/>
  <c r="I210" i="1"/>
  <c r="K210" i="1"/>
  <c r="L210" i="1"/>
  <c r="I209" i="1"/>
  <c r="K209" i="1"/>
  <c r="L209" i="1"/>
  <c r="I207" i="1"/>
  <c r="K207" i="1"/>
  <c r="L207" i="1"/>
  <c r="L206" i="1"/>
  <c r="K206" i="1"/>
  <c r="I206" i="1"/>
  <c r="L205" i="1"/>
  <c r="K205" i="1"/>
  <c r="I205" i="1"/>
  <c r="L204" i="1"/>
  <c r="K204" i="1"/>
  <c r="I204" i="1"/>
  <c r="L203" i="1"/>
  <c r="K203" i="1"/>
  <c r="I203" i="1"/>
  <c r="L202" i="1"/>
  <c r="K202" i="1"/>
  <c r="I202" i="1"/>
  <c r="L201" i="1"/>
  <c r="K201" i="1"/>
  <c r="I201" i="1"/>
  <c r="L200" i="1"/>
  <c r="K200" i="1"/>
  <c r="I200" i="1"/>
  <c r="L199" i="1"/>
  <c r="K199" i="1"/>
  <c r="I199" i="1"/>
  <c r="L198" i="1"/>
  <c r="K198" i="1"/>
  <c r="I198" i="1"/>
  <c r="L197" i="1"/>
  <c r="K197" i="1"/>
  <c r="I197" i="1"/>
  <c r="L196" i="1"/>
  <c r="K196" i="1"/>
  <c r="I196" i="1"/>
  <c r="L195" i="1"/>
  <c r="K195" i="1"/>
  <c r="I195" i="1"/>
  <c r="L194" i="1"/>
  <c r="K194" i="1"/>
  <c r="I194" i="1"/>
  <c r="L193" i="1"/>
  <c r="K193" i="1"/>
  <c r="I193" i="1"/>
  <c r="L192" i="1"/>
  <c r="K192" i="1"/>
  <c r="I192" i="1"/>
  <c r="L191" i="1"/>
  <c r="K191" i="1"/>
  <c r="I191" i="1"/>
  <c r="L190" i="1"/>
  <c r="K190" i="1"/>
  <c r="I190" i="1"/>
  <c r="L189" i="1"/>
  <c r="K189" i="1"/>
  <c r="I189" i="1"/>
  <c r="L188" i="1"/>
  <c r="K188" i="1"/>
  <c r="I188" i="1"/>
  <c r="L187" i="1"/>
  <c r="K187" i="1"/>
  <c r="I187" i="1"/>
  <c r="L186" i="1"/>
  <c r="K186" i="1"/>
  <c r="I186" i="1"/>
  <c r="L185" i="1"/>
  <c r="K185" i="1"/>
  <c r="I185" i="1"/>
  <c r="L184" i="1"/>
  <c r="K184" i="1"/>
  <c r="I184" i="1"/>
  <c r="L183" i="1"/>
  <c r="K183" i="1"/>
  <c r="I183" i="1"/>
  <c r="L182" i="1"/>
  <c r="K182" i="1"/>
  <c r="I182" i="1"/>
  <c r="L181" i="1"/>
  <c r="K181" i="1"/>
  <c r="I181" i="1"/>
  <c r="L180" i="1"/>
  <c r="K180" i="1"/>
  <c r="I180" i="1"/>
  <c r="L179" i="1"/>
  <c r="K179" i="1"/>
  <c r="I179" i="1"/>
  <c r="L178" i="1"/>
  <c r="K178" i="1"/>
  <c r="I178" i="1"/>
  <c r="L177" i="1"/>
  <c r="K177" i="1"/>
  <c r="I177" i="1"/>
  <c r="L176" i="1"/>
  <c r="K176" i="1"/>
  <c r="I176" i="1"/>
  <c r="L175" i="1"/>
  <c r="K175" i="1"/>
  <c r="I175" i="1"/>
  <c r="L174" i="1"/>
  <c r="K174" i="1"/>
  <c r="I174" i="1"/>
  <c r="L173" i="1"/>
  <c r="K173" i="1"/>
  <c r="I173" i="1"/>
  <c r="L172" i="1"/>
  <c r="K172" i="1"/>
  <c r="I172" i="1"/>
  <c r="L171" i="1"/>
  <c r="K171" i="1"/>
  <c r="I171" i="1"/>
  <c r="L170" i="1"/>
  <c r="K170" i="1"/>
  <c r="I170" i="1"/>
  <c r="L169" i="1"/>
  <c r="K169" i="1"/>
  <c r="I169" i="1"/>
  <c r="L168" i="1"/>
  <c r="K168" i="1"/>
  <c r="I168" i="1"/>
  <c r="L167" i="1"/>
  <c r="K167" i="1"/>
  <c r="I167" i="1"/>
  <c r="L166" i="1"/>
  <c r="K166" i="1"/>
  <c r="I166" i="1"/>
  <c r="L165" i="1"/>
  <c r="K165" i="1"/>
  <c r="I165" i="1"/>
  <c r="L164" i="1"/>
  <c r="K164" i="1"/>
  <c r="I164" i="1"/>
  <c r="L163" i="1"/>
  <c r="K163" i="1"/>
  <c r="I163" i="1"/>
  <c r="L162" i="1"/>
  <c r="K162" i="1"/>
  <c r="I162" i="1"/>
  <c r="L161" i="1"/>
  <c r="K161" i="1"/>
  <c r="I161" i="1"/>
  <c r="L160" i="1"/>
  <c r="K160" i="1"/>
  <c r="I160" i="1"/>
  <c r="L159" i="1"/>
  <c r="K159" i="1"/>
  <c r="I159" i="1"/>
  <c r="L158" i="1"/>
  <c r="K158" i="1"/>
  <c r="I158" i="1"/>
  <c r="L157" i="1"/>
  <c r="K157" i="1"/>
  <c r="I157" i="1"/>
  <c r="L156" i="1"/>
  <c r="K156" i="1"/>
  <c r="I156" i="1"/>
  <c r="L155" i="1"/>
  <c r="K155" i="1"/>
  <c r="I155" i="1"/>
  <c r="L154" i="1"/>
  <c r="K154" i="1"/>
  <c r="I154" i="1"/>
  <c r="L153" i="1"/>
  <c r="K153" i="1"/>
  <c r="I153" i="1"/>
  <c r="L152" i="1"/>
  <c r="K152" i="1"/>
  <c r="I152" i="1"/>
  <c r="L151" i="1"/>
  <c r="K151" i="1"/>
  <c r="I151" i="1"/>
  <c r="L150" i="1"/>
  <c r="K150" i="1"/>
  <c r="I150" i="1"/>
  <c r="L149" i="1"/>
  <c r="K149" i="1"/>
  <c r="I149" i="1"/>
  <c r="L148" i="1"/>
  <c r="K148" i="1"/>
  <c r="I148" i="1"/>
  <c r="L147" i="1"/>
  <c r="K147" i="1"/>
  <c r="I147" i="1"/>
  <c r="L146" i="1"/>
  <c r="K146" i="1"/>
  <c r="I146" i="1"/>
  <c r="L145" i="1"/>
  <c r="K145" i="1"/>
  <c r="I145" i="1"/>
  <c r="L144" i="1"/>
  <c r="K144" i="1"/>
  <c r="I144" i="1"/>
  <c r="L143" i="1"/>
  <c r="K143" i="1"/>
  <c r="I143" i="1"/>
  <c r="L142" i="1"/>
  <c r="K142" i="1"/>
  <c r="I142" i="1"/>
  <c r="L141" i="1"/>
  <c r="K141" i="1"/>
  <c r="I141" i="1"/>
  <c r="L140" i="1"/>
  <c r="K140" i="1"/>
  <c r="I140" i="1"/>
  <c r="L139" i="1"/>
  <c r="K139" i="1"/>
  <c r="I139" i="1"/>
  <c r="L138" i="1"/>
  <c r="K138" i="1"/>
  <c r="I138" i="1"/>
  <c r="L137" i="1"/>
  <c r="K137" i="1"/>
  <c r="I137" i="1"/>
  <c r="L136" i="1"/>
  <c r="K136" i="1"/>
  <c r="I136" i="1"/>
  <c r="L135" i="1"/>
  <c r="K135" i="1"/>
  <c r="I135" i="1"/>
  <c r="L134" i="1"/>
  <c r="K134" i="1"/>
  <c r="I134" i="1"/>
  <c r="L133" i="1"/>
  <c r="K133" i="1"/>
  <c r="I133" i="1"/>
  <c r="L132" i="1"/>
  <c r="K132" i="1"/>
  <c r="I132" i="1"/>
  <c r="L131" i="1"/>
  <c r="K131" i="1"/>
  <c r="I131" i="1"/>
  <c r="L130" i="1"/>
  <c r="K130" i="1"/>
  <c r="I130" i="1"/>
  <c r="L129" i="1"/>
  <c r="K129" i="1"/>
  <c r="I129" i="1"/>
  <c r="L128" i="1"/>
  <c r="K128" i="1"/>
  <c r="I128" i="1"/>
  <c r="L127" i="1"/>
  <c r="K127" i="1"/>
  <c r="I127" i="1"/>
  <c r="L126" i="1"/>
  <c r="K126" i="1"/>
  <c r="I126" i="1"/>
  <c r="L125" i="1"/>
  <c r="K125" i="1"/>
  <c r="I125" i="1"/>
  <c r="L124" i="1"/>
  <c r="K124" i="1"/>
  <c r="I124" i="1"/>
  <c r="L123" i="1"/>
  <c r="K123" i="1"/>
  <c r="I123" i="1"/>
  <c r="L122" i="1"/>
  <c r="K122" i="1"/>
  <c r="I122" i="1"/>
  <c r="L121" i="1"/>
  <c r="K121" i="1"/>
  <c r="I121" i="1"/>
  <c r="L120" i="1"/>
  <c r="K120" i="1"/>
  <c r="I120" i="1"/>
  <c r="L119" i="1"/>
  <c r="K119" i="1"/>
  <c r="I119" i="1"/>
  <c r="L118" i="1"/>
  <c r="K118" i="1"/>
  <c r="I118" i="1"/>
  <c r="L117" i="1"/>
  <c r="K117" i="1"/>
  <c r="I117" i="1"/>
  <c r="L116" i="1"/>
  <c r="K116" i="1"/>
  <c r="I116" i="1"/>
  <c r="L115" i="1"/>
  <c r="K115" i="1"/>
  <c r="I115" i="1"/>
  <c r="L114" i="1"/>
  <c r="K114" i="1"/>
  <c r="I114" i="1"/>
  <c r="L113" i="1"/>
  <c r="K113" i="1"/>
  <c r="I113" i="1"/>
  <c r="L112" i="1"/>
  <c r="K112" i="1"/>
  <c r="I112" i="1"/>
  <c r="L111" i="1"/>
  <c r="K111" i="1"/>
  <c r="I111" i="1"/>
  <c r="L110" i="1"/>
  <c r="K110" i="1"/>
  <c r="I110" i="1"/>
  <c r="L109" i="1"/>
  <c r="K109" i="1"/>
  <c r="I109" i="1"/>
  <c r="L108" i="1"/>
  <c r="K108" i="1"/>
  <c r="I108" i="1"/>
  <c r="L107" i="1"/>
  <c r="K107" i="1"/>
  <c r="I107" i="1"/>
  <c r="L106" i="1"/>
  <c r="K106" i="1"/>
  <c r="I106" i="1"/>
  <c r="L105" i="1"/>
  <c r="K105" i="1"/>
  <c r="I105" i="1"/>
  <c r="L104" i="1"/>
  <c r="K104" i="1"/>
  <c r="I104" i="1"/>
  <c r="L103" i="1"/>
  <c r="K103" i="1"/>
  <c r="I103" i="1"/>
  <c r="L102" i="1"/>
  <c r="K102" i="1"/>
  <c r="I102" i="1"/>
  <c r="L101" i="1"/>
  <c r="K101" i="1"/>
  <c r="I101" i="1"/>
  <c r="L100" i="1"/>
  <c r="K100" i="1"/>
  <c r="I100" i="1"/>
  <c r="L99" i="1"/>
  <c r="K99" i="1"/>
  <c r="I99" i="1"/>
  <c r="L98" i="1"/>
  <c r="K98" i="1"/>
  <c r="I98" i="1"/>
  <c r="L97" i="1"/>
  <c r="K97" i="1"/>
  <c r="I97" i="1"/>
  <c r="L96" i="1"/>
  <c r="K96" i="1"/>
  <c r="I96" i="1"/>
  <c r="L95" i="1"/>
  <c r="K95" i="1"/>
  <c r="I95" i="1"/>
  <c r="L94" i="1"/>
  <c r="K94" i="1"/>
  <c r="I94" i="1"/>
  <c r="L93" i="1"/>
  <c r="K93" i="1"/>
  <c r="I93" i="1"/>
  <c r="L92" i="1"/>
  <c r="K92" i="1"/>
  <c r="I92" i="1"/>
  <c r="L91" i="1"/>
  <c r="K91" i="1"/>
  <c r="I91" i="1"/>
  <c r="L90" i="1"/>
  <c r="K90" i="1"/>
  <c r="I90" i="1"/>
  <c r="L89" i="1"/>
  <c r="K89" i="1"/>
  <c r="I89" i="1"/>
  <c r="L88" i="1"/>
  <c r="K88" i="1"/>
  <c r="I88" i="1"/>
  <c r="L87" i="1"/>
  <c r="K87" i="1"/>
  <c r="I87" i="1"/>
  <c r="L86" i="1"/>
  <c r="K86" i="1"/>
  <c r="I86" i="1"/>
  <c r="L85" i="1"/>
  <c r="K85" i="1"/>
  <c r="I85" i="1"/>
  <c r="L84" i="1"/>
  <c r="K84" i="1"/>
  <c r="I84" i="1"/>
  <c r="L83" i="1"/>
  <c r="K83" i="1"/>
  <c r="I83" i="1"/>
  <c r="L82" i="1"/>
  <c r="K82" i="1"/>
  <c r="I82" i="1"/>
  <c r="L81" i="1"/>
  <c r="K81" i="1"/>
  <c r="I81" i="1"/>
  <c r="L80" i="1"/>
  <c r="K80" i="1"/>
  <c r="I80" i="1"/>
  <c r="L79" i="1"/>
  <c r="K79" i="1"/>
  <c r="I79" i="1"/>
  <c r="L78" i="1"/>
  <c r="K78" i="1"/>
  <c r="I78" i="1"/>
  <c r="L77" i="1"/>
  <c r="K77" i="1"/>
  <c r="I77" i="1"/>
  <c r="L76" i="1"/>
  <c r="K76" i="1"/>
  <c r="I76" i="1"/>
  <c r="L75" i="1"/>
  <c r="K75" i="1"/>
  <c r="I75" i="1"/>
  <c r="L74" i="1"/>
  <c r="K74" i="1"/>
  <c r="I74" i="1"/>
  <c r="L73" i="1"/>
  <c r="K73" i="1"/>
  <c r="I73" i="1"/>
  <c r="L72" i="1"/>
  <c r="K72" i="1"/>
  <c r="I72" i="1"/>
  <c r="L71" i="1"/>
  <c r="K71" i="1"/>
  <c r="I71" i="1"/>
  <c r="L70" i="1"/>
  <c r="K70" i="1"/>
  <c r="I70" i="1"/>
  <c r="L69" i="1"/>
  <c r="K69" i="1"/>
  <c r="I69" i="1"/>
  <c r="L68" i="1"/>
  <c r="K68" i="1"/>
  <c r="I68" i="1"/>
  <c r="L67" i="1"/>
  <c r="K67" i="1"/>
  <c r="I67" i="1"/>
  <c r="L66" i="1"/>
  <c r="K66" i="1"/>
  <c r="I66" i="1"/>
  <c r="L65" i="1"/>
  <c r="K65" i="1"/>
  <c r="I65" i="1"/>
  <c r="L64" i="1"/>
  <c r="K64" i="1"/>
  <c r="I64" i="1"/>
  <c r="L63" i="1"/>
  <c r="K63" i="1"/>
  <c r="I63" i="1"/>
  <c r="L62" i="1"/>
  <c r="K62" i="1"/>
  <c r="I62" i="1"/>
  <c r="L61" i="1"/>
  <c r="K61" i="1"/>
  <c r="I61" i="1"/>
  <c r="L60" i="1"/>
  <c r="K60" i="1"/>
  <c r="I60" i="1"/>
  <c r="L59" i="1"/>
  <c r="K59" i="1"/>
  <c r="I59" i="1"/>
  <c r="L58" i="1"/>
  <c r="K58" i="1"/>
  <c r="I58" i="1"/>
  <c r="L57" i="1"/>
  <c r="K57" i="1"/>
  <c r="I57" i="1"/>
  <c r="L56" i="1"/>
  <c r="K56" i="1"/>
  <c r="I56" i="1"/>
  <c r="L55" i="1"/>
  <c r="K55" i="1"/>
  <c r="I55" i="1"/>
  <c r="L54" i="1"/>
  <c r="K54" i="1"/>
  <c r="I54" i="1"/>
  <c r="L53" i="1"/>
  <c r="K53" i="1"/>
  <c r="I53" i="1"/>
  <c r="L52" i="1"/>
  <c r="K52" i="1"/>
  <c r="I52" i="1"/>
  <c r="L51" i="1"/>
  <c r="K51" i="1"/>
  <c r="I51" i="1"/>
  <c r="L50" i="1"/>
  <c r="K50" i="1"/>
  <c r="I50" i="1"/>
  <c r="L49" i="1"/>
  <c r="K49" i="1"/>
  <c r="I49" i="1"/>
  <c r="L48" i="1"/>
  <c r="K48" i="1"/>
  <c r="I48" i="1"/>
  <c r="L47" i="1"/>
  <c r="K47" i="1"/>
  <c r="I47" i="1"/>
  <c r="L46" i="1"/>
  <c r="K46" i="1"/>
  <c r="I46" i="1"/>
  <c r="L45" i="1"/>
  <c r="K45" i="1"/>
  <c r="I45" i="1"/>
  <c r="L44" i="1"/>
  <c r="K44" i="1"/>
  <c r="I44" i="1"/>
  <c r="L43" i="1"/>
  <c r="K43" i="1"/>
  <c r="I43" i="1"/>
  <c r="L42" i="1"/>
  <c r="K42" i="1"/>
  <c r="I42" i="1"/>
  <c r="L41" i="1"/>
  <c r="K41" i="1"/>
  <c r="I41" i="1"/>
  <c r="L40" i="1"/>
  <c r="K40" i="1"/>
  <c r="I40" i="1"/>
  <c r="L39" i="1"/>
  <c r="K39" i="1"/>
  <c r="I39" i="1"/>
  <c r="L38" i="1"/>
  <c r="K38" i="1"/>
  <c r="I38" i="1"/>
  <c r="L37" i="1"/>
  <c r="K37" i="1"/>
  <c r="I37" i="1"/>
  <c r="L36" i="1"/>
  <c r="K36" i="1"/>
  <c r="I36" i="1"/>
  <c r="L35" i="1"/>
  <c r="K35" i="1"/>
  <c r="I35" i="1"/>
  <c r="L34" i="1"/>
  <c r="K34" i="1"/>
  <c r="I34" i="1"/>
  <c r="L33" i="1"/>
  <c r="K33" i="1"/>
  <c r="I33" i="1"/>
  <c r="L32" i="1"/>
  <c r="K32" i="1"/>
  <c r="I32" i="1"/>
  <c r="L31" i="1"/>
  <c r="K31" i="1"/>
  <c r="I31" i="1"/>
  <c r="L30" i="1"/>
  <c r="K30" i="1"/>
  <c r="I30" i="1"/>
  <c r="L29" i="1"/>
  <c r="K29" i="1"/>
  <c r="I29" i="1"/>
  <c r="L28" i="1"/>
  <c r="K28" i="1"/>
  <c r="I28" i="1"/>
  <c r="L27" i="1"/>
  <c r="K27" i="1"/>
  <c r="I27" i="1"/>
  <c r="L26" i="1"/>
  <c r="K26" i="1"/>
  <c r="I26" i="1"/>
  <c r="L25" i="1"/>
  <c r="K25" i="1"/>
  <c r="I25" i="1"/>
  <c r="L24" i="1"/>
  <c r="K24" i="1"/>
  <c r="I24" i="1"/>
  <c r="L23" i="1"/>
  <c r="K23" i="1"/>
  <c r="I23" i="1"/>
  <c r="L22" i="1"/>
  <c r="K22" i="1"/>
  <c r="I22" i="1"/>
  <c r="L21" i="1"/>
  <c r="K21" i="1"/>
  <c r="I21" i="1"/>
  <c r="L20" i="1"/>
  <c r="K20" i="1"/>
  <c r="I20" i="1"/>
  <c r="L19" i="1"/>
  <c r="K19" i="1"/>
  <c r="I19" i="1"/>
  <c r="L18" i="1"/>
  <c r="K18" i="1"/>
  <c r="I18" i="1"/>
  <c r="L17" i="1"/>
  <c r="K17" i="1"/>
  <c r="I17" i="1"/>
  <c r="L16" i="1"/>
  <c r="K16" i="1"/>
  <c r="I16" i="1"/>
  <c r="L15" i="1"/>
  <c r="K15" i="1"/>
  <c r="I15" i="1"/>
  <c r="L14" i="1"/>
  <c r="K14" i="1"/>
  <c r="I14" i="1"/>
  <c r="L13" i="1"/>
  <c r="K13" i="1"/>
  <c r="I13" i="1"/>
  <c r="L12" i="1"/>
  <c r="K12" i="1"/>
  <c r="I12" i="1"/>
  <c r="L11" i="1"/>
  <c r="K11" i="1"/>
  <c r="I11" i="1"/>
  <c r="L10" i="1"/>
  <c r="K10" i="1"/>
  <c r="I10" i="1"/>
  <c r="L9" i="1"/>
  <c r="K9" i="1"/>
  <c r="I9" i="1"/>
  <c r="L8" i="1"/>
  <c r="K8" i="1"/>
  <c r="I8" i="1"/>
  <c r="L7" i="1"/>
  <c r="K7" i="1"/>
  <c r="I7" i="1"/>
  <c r="L6" i="1"/>
  <c r="K6" i="1"/>
  <c r="I6" i="1"/>
  <c r="L5" i="1"/>
  <c r="K5" i="1"/>
  <c r="I5" i="1"/>
  <c r="L4" i="1"/>
  <c r="K4" i="1"/>
  <c r="I4" i="1"/>
  <c r="L3" i="1"/>
  <c r="K3" i="1"/>
  <c r="I3" i="1"/>
  <c r="D46" i="2"/>
  <c r="D45" i="2" l="1"/>
  <c r="D26" i="2"/>
  <c r="D48" i="2"/>
  <c r="D38" i="2"/>
  <c r="D49" i="2" l="1"/>
  <c r="D50" i="2"/>
  <c r="D47" i="2" l="1"/>
  <c r="D43" i="2" l="1"/>
  <c r="D42" i="2" l="1"/>
  <c r="D37" i="2" l="1"/>
  <c r="D36" i="2" l="1"/>
  <c r="D35" i="2" l="1"/>
  <c r="D34" i="2"/>
  <c r="D33" i="2" l="1"/>
  <c r="D32" i="2" l="1"/>
  <c r="D31" i="2"/>
  <c r="D30" i="2" l="1"/>
  <c r="D29" i="2" l="1"/>
  <c r="D28" i="2"/>
  <c r="D25" i="2"/>
  <c r="D24" i="2"/>
  <c r="D23" i="2"/>
  <c r="D22" i="2"/>
  <c r="D21" i="2"/>
  <c r="D19" i="2"/>
  <c r="D18" i="2"/>
  <c r="D12" i="2"/>
  <c r="D14" i="2"/>
  <c r="D3" i="2"/>
  <c r="D4" i="2"/>
  <c r="D8" i="2"/>
  <c r="D9" i="2"/>
  <c r="D10" i="2"/>
  <c r="D11" i="2"/>
  <c r="D15" i="2"/>
  <c r="D16" i="2"/>
  <c r="D7" i="2"/>
  <c r="D13" i="2"/>
  <c r="D17" i="2"/>
  <c r="B51" i="2"/>
  <c r="C51" i="2"/>
  <c r="D51"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Cotton, Shea M</author>
  </authors>
  <commentList>
    <comment ref="G2" authorId="0" shapeId="0" xr:uid="{00000000-0006-0000-0000-000001000000}">
      <text>
        <r>
          <rPr>
            <b/>
            <sz val="9"/>
            <color indexed="81"/>
            <rFont val="Tahoma"/>
            <family val="2"/>
          </rPr>
          <t>Cotton, Shea M:</t>
        </r>
        <r>
          <rPr>
            <sz val="9"/>
            <color indexed="81"/>
            <rFont val="Tahoma"/>
            <family val="2"/>
          </rPr>
          <t xml:space="preserve">
Originally this seemed like a useful category but whatever information I've found about the manufacturer within the DPRK is too scattered to make sense of and use. This might be removed in later incarnations. I would not rely on it at all.</t>
        </r>
      </text>
    </comment>
  </commentList>
</comments>
</file>

<file path=xl/sharedStrings.xml><?xml version="1.0" encoding="utf-8"?>
<sst xmlns="http://schemas.openxmlformats.org/spreadsheetml/2006/main" count="3272" uniqueCount="664">
  <si>
    <t>F1</t>
  </si>
  <si>
    <t>Date</t>
  </si>
  <si>
    <t>Date Entered/Updated</t>
  </si>
  <si>
    <t>Launch Time (UTC)</t>
  </si>
  <si>
    <t>Missile Name</t>
  </si>
  <si>
    <t>Missile Type</t>
  </si>
  <si>
    <t>Launch Agency/Authority</t>
  </si>
  <si>
    <t>Facility Name</t>
  </si>
  <si>
    <t>Facility Location</t>
  </si>
  <si>
    <t>Other Name</t>
  </si>
  <si>
    <t>Facility Latitude</t>
  </si>
  <si>
    <t>Facility Longitude</t>
  </si>
  <si>
    <t>Landing Location</t>
  </si>
  <si>
    <t>Apogee</t>
  </si>
  <si>
    <t>Distance Travelled</t>
  </si>
  <si>
    <t>Confirmation Status</t>
  </si>
  <si>
    <t>Test Outcome</t>
  </si>
  <si>
    <t>Additional Information</t>
  </si>
  <si>
    <t>Source(s)</t>
  </si>
  <si>
    <t>Scud-B</t>
  </si>
  <si>
    <t>SRBM</t>
  </si>
  <si>
    <t>Tonghae Satellite Launching Ground</t>
  </si>
  <si>
    <t>Musudan-ri</t>
  </si>
  <si>
    <t>Unknown</t>
  </si>
  <si>
    <t>Confirmed</t>
  </si>
  <si>
    <t>Success</t>
  </si>
  <si>
    <t>First known test by North Korea of a missile with a range greater than or equal to 300 km and a payload of 500 kg or greater. The 1984 tests probably took place over the course of several months rather than on the same days as they are entered here. What we know though is that North Korea carried out at least 6 tests. We also know that the tests were caried out at Tonghae. We also know that 3 of the tests succeeded and that at least 3 failed. We do not know exactly which ones were failures and which ones were successes. We also do not know exactly when these tests took place except that it was between April and September of 1984. Readers should interpret the information about these first tests as our best estimates as to what occured in a secret program within one of the most secret regimes in the world. Information on tests after 1993 is much more complete than information on the early years of this program. For more information on the foundations of North Korea's ballistic missile program, see "A history of Ballistic Missile Development in the DPRK" by Joseph Bermudez.</t>
  </si>
  <si>
    <t xml:space="preserve">http://www.nti.org/media/pdfs/north_korea_missile_2.pdf?_=1327534760; http://www.bloomberg.com/news/articles/2016-09-09/north-korea-missile-launches-nuclear-detonations-timeline; http://www.straitstimes.com/asia/east-asia/a-timeline-of-north-koreas-development-of-missiles-and-nuclear-weapons; Joseph S. Bermudez, "A History of Ballistic Missile Development in the DPRK", Occasional Paper No. 2. Center for Nonproliferation Studies, November 1999 </t>
  </si>
  <si>
    <t>http://www.nti.org/media/pdfs/north_korea_missile_2.pdf?_=1327534760; Joseph S. Bermudez, "A History of Ballistic Missile Development in the DPRK", Occasional Paper No. 2. Center for Nonproliferation Studies, November 1999</t>
  </si>
  <si>
    <t>200 km</t>
  </si>
  <si>
    <r>
      <t>http://www.astronautix.com/g/gitdaeryung.html; http://www.nti.org/media/pdfs/north_korea_missile_2.pdf?_=1327534760; Joseph S. Bermudez, "</t>
    </r>
    <r>
      <rPr>
        <i/>
        <sz val="11"/>
        <color theme="1"/>
        <rFont val="Calibri"/>
        <family val="2"/>
        <scheme val="minor"/>
      </rPr>
      <t>A History of Ballistic Missile Development in the DPRK</t>
    </r>
    <r>
      <rPr>
        <sz val="11"/>
        <color theme="1"/>
        <rFont val="Calibri"/>
        <family val="2"/>
        <scheme val="minor"/>
      </rPr>
      <t>", Occasional Paper No. 2. Center for Nonproliferation Studies, November 1999</t>
    </r>
  </si>
  <si>
    <t>Failure</t>
  </si>
  <si>
    <t>Joseph S. Bermudez, "A History of Ballistic Missile Development in the DPRK", Occasional Paper No. 2. Center for Nonproliferation Studies, November 1999</t>
  </si>
  <si>
    <t>Unconfirmed</t>
  </si>
  <si>
    <t>This entry comes from reports of the South Korea Defense Minister Lee Ki-Baek who stated that the DPRK had conducted a secret test of a "long-range guided missile". It is likely this would have been the Scud-B but it's also possible it was a Scud-C the North was developing or even some sort of artillery missile system. There are exceptionally limited reports about this test and it's almost as likely there never was one at all.</t>
  </si>
  <si>
    <t>Nodong</t>
  </si>
  <si>
    <t>MRBM</t>
  </si>
  <si>
    <t>150 km</t>
  </si>
  <si>
    <t>US intelligence observed this missile on the launchpad. The following day, photographs revealed large burn marks leading many to believe the missile suffered a catastrophic failure on launch. No launch was detected by others so its likely this failure occured very early into the test. This test is believed to be the earliest test of a Nodong.</t>
  </si>
  <si>
    <r>
      <t>http://www.astronautix.com/g/gitdaeryung.html; http://www.nti.org/media/pdfs/north_korea_missile_2.pdf?_=1327534760; http://www.straitstimes.com/asia/east-asia/a-timeline-of-north-koreas-development-of-missiles-and-nuclear-weapons; Joseph S. Bermudez, "</t>
    </r>
    <r>
      <rPr>
        <i/>
        <sz val="11"/>
        <color theme="1"/>
        <rFont val="Calibri"/>
        <family val="2"/>
        <scheme val="minor"/>
      </rPr>
      <t>A History of Ballistic Missile Development in the DPRK</t>
    </r>
    <r>
      <rPr>
        <sz val="11"/>
        <color theme="1"/>
        <rFont val="Calibri"/>
        <family val="2"/>
        <scheme val="minor"/>
      </rPr>
      <t>", Occasional Paper No. 2. Center for Nonproliferation Studies, November 1999</t>
    </r>
  </si>
  <si>
    <t>Scud-C</t>
  </si>
  <si>
    <t>Sea of Japan or East Sea</t>
  </si>
  <si>
    <t xml:space="preserve">This was the first known test of the Scud-C by North Korea. The Scud-C, aka Hwasong-6, is believed to be the result of reverse engineering and then improving on the design of the Soviet R-17E (aka the Scud-B). </t>
  </si>
  <si>
    <t>Chihari Missile Base</t>
  </si>
  <si>
    <t>Chiha-ri Taepodong Base</t>
  </si>
  <si>
    <t>Bermudez places this test as being launched from a DPRK produced TEL in the Kangwon-do Province. This location is a known missile base near the DMZ which could be the location. As far as sources indicate, this was the only missile flight test to occur in this location.</t>
  </si>
  <si>
    <t xml:space="preserve">http://www.astronautix.com/k/koreanorth.html; Jane's Intelligence Review. "An Analysis of North Korean Ballistic Missile Testing". January 4, 1995; Joseph S. Bermudez, "A History of Ballistic Missile Development in the DPRK", Occasional Paper No. 2. Center for Nonproliferation Studies, November 1999; </t>
  </si>
  <si>
    <t>0 km</t>
  </si>
  <si>
    <t>Japanese military sources reported this test. There is little information on it and it is likely that the missile failed early in flight.</t>
  </si>
  <si>
    <t xml:space="preserve">http://www.astronautix.com/g/gitdaeryung.html; http://www.nti.org/media/pdfs/north_korea_missile_2.pdf?_=1327534760; Joseph S. Bermudez, "A History of Ballistic Missile Development in the DPRK", Occasional Paper No. 2. Center for Nonproliferation Studies, November 1999; </t>
  </si>
  <si>
    <t>500 km</t>
  </si>
  <si>
    <t>A lot about the May 29-30 test is unknown. Even the type and number of missiles tested is unclear. Given that a number of Pakistania and Iranian observers are believed to have been present for the test, it appears one purpose of this test was to attract foreign buyers and interest in North Korea's missiles. It is unclear which missile among these tests was the Nodong. It may have been the first of the 4, the last, or any of the ones in the middle. The tests began late on May 29 and continued overnight and into the following day as well. Also, this appears to be the first successful flight test of the Nodong.</t>
  </si>
  <si>
    <t>http://www.astronautix.com/g/gitdaeryung.html; http://www.nytimes.com/1993/06/13/world/missile-is-tested-by-north-koreans.html; http://www.nti.org/media/pdfs/north_korea_missile_2.pdf?_=1327534760; Joseph S. Bermudez, "A History of Ballistic Missile Development in the DPRK", Occasional Paper No. 2. Center for Nonproliferation Studies, November 1999</t>
  </si>
  <si>
    <t>Taepodong-1</t>
  </si>
  <si>
    <t>SLV</t>
  </si>
  <si>
    <t>330km east of Hachinohe and 4000 km out into Pacific Ocean</t>
  </si>
  <si>
    <t>1,380 km</t>
  </si>
  <si>
    <t>This is one of the most significant missile tests carried out by North Korea. The test was the first known test carried out during Kim Jong Il's reign, it was North Korea's first known attempt at a multi-stage rocket, and it was the first North Korean missile test to overfly Japan. Overflying Japan produced a significant diplomatic outcry. This rocket however managed to make it out over the Pacific Ocean before spectacularly exploding at some point during its third stage. Parts of it are believed to have travelled about 4000 km before splashing into the ocean. However, North Korea reported it had successfully inserted a satellite into orbit on September 14, a few days after the launch. Pictures of the satellite were distributed to foreign media and the satellite pictured looked almost identical to the first Chinese satellite put into orbit (which itself looked very similar to the US Telstar). Despite these pictures and subsequent information about the satellite, no one was able to detect the satellite in orbit. Despite the failure, this test had significant consequences. It led to negotiations between the US and North Korea that resulted in a missile testing moratorium that lasted until 2006. It also probably served as a jump start to the US's ballistic missile defense systems. The overflight of Japan caused significant enough diplomatic trouble that North Korea began construction of Sohae on the opposite shore of North Korea. Since finishing construction in 2012, DPRK satellite launch attempts have been out Sohae and have been on trajectories which do not overfly Japan.</t>
  </si>
  <si>
    <t>http://www.astronautix.com/g/gitdaeryung.html; http://www.nytimes.com/1998/09/01/world/north-korea-fires-missile-over-japanese-territory.htmlhttp://www.nti.org/media/pdfs/north_korea_missile_2.pdf?_=1327534760; Joseph S. Bermudez, "A History of Ballistic Missile Development in the DPRK", Occasional Paper No. 2. Center for Nonproliferation Studies, November 1999</t>
  </si>
  <si>
    <t>Unha</t>
  </si>
  <si>
    <t>40 km</t>
  </si>
  <si>
    <t>This test failed 42 seconds into launch. Its debris impacted somewhere west of Japan though it was on a trajectory to overfly it. North Korea kicked off the end of the missile test moratorium with a test that looks almost identical to the test that led to negotiating it in the first place (this probably was not a coincidence). Furthermore, the test occurred on the 4th of July (in the US). North Korea did the same thing in 2009 with a series of tests and in 2017 with its first ICBM test.</t>
  </si>
  <si>
    <t>http://www.nti.org/media/pdfs/north_korea_missile_2.pdf?_=1327534760; https://en.wikipedia.org/wiki/2006_North_Korean_missile_test; http://www.mnd.go.kr/user/mnd_eng/upload/pblictn/PBLICTNEBOOK_201308080714559090.pdf; http://www.globalsecurity.org/wmd/world/dprk/td-2-flighttest.htm</t>
  </si>
  <si>
    <t>Kittaeryong Missile Base</t>
  </si>
  <si>
    <t>Gitdaeryung</t>
  </si>
  <si>
    <t xml:space="preserve">There is a considerable amount of disagreement concerning the types and numbers of missiles launched on July 5, 2006. Russia, for instance, claims they tracked 10 missile launches. This database only records 7 missiles launched that day. The types of missiles listed here is also debated. The Nodongs could very well have actually been Scuds and vice versa. </t>
  </si>
  <si>
    <t>Pacific Ocean</t>
  </si>
  <si>
    <t>Also refered to by the name of the satellite payload (Kwangmyongsong 2). Prior to the launch, North Korea announced it had signed the Outer Space Treaty and that the satellite was a peaceful satellite launch. The first stage of the missile landed in the Sea of Japan, about 270 km west of Japan. The missile suffered a critical failure during the second or third stage and exploded. The remains of the missile landed in the Pacific Ocean</t>
  </si>
  <si>
    <t>http://www.nytimes.com/2009/04/06/world/asia/06korea.html?pagewanted=all; http://www.nytimes.com/2009/04/05/world/asia/05korea.html?_r=0; http://www.astronautix.com/k/koreanorth.html; http://www.mnd.go.kr/user/mnd_eng/upload/pblictn/PBLICTNEBOOK_201308080714559090.pdf</t>
  </si>
  <si>
    <t>http://www.astronautix.com/g/gitdaeryung.html; http://www.nti.org/media/pdfs/north_korea_missile_2.pdf?_=1327534760; http://www.mnd.go.kr/user/mnd_eng/upload/pblictn/PBLICTNEBOOK_201308080714559090.pdf; http://www.mnd.go.kr/user/mnd_eng/upload/pblictn/PBLICTNEBOOK_201308080714559090.pdf</t>
  </si>
  <si>
    <t>http://www.mnd.go.kr/user/mnd_eng/upload/pblictn/PBLICTNEBOOK_201308080714559090.pdf; http://english.hani.co.kr/arti/english_edition/e_northkorea/364175.html; http://koreajoongangdaily.joins.com/news/article/article.aspx?aid=2907043; http://www.washingtonpost.com/wp-dyn/content/article/2009/07/04/AR2009070400061.html</t>
  </si>
  <si>
    <t>Unha-3</t>
  </si>
  <si>
    <t>Sohae Satellite Launching Station</t>
  </si>
  <si>
    <t>North Pyongan</t>
  </si>
  <si>
    <t>This was Kim Jong Un's first test as leader of North Korea. The launch is also refered to as the launch of Kwangmyŏngsŏng-3, the satellite payload. The rocket was also the first rocket launched from Sohae, on the west side of North Korea and aimed south. This was presumably to prevent it from violating Japanese airspace. The rocket itself reached an altitude of about 120 kilometers before exploding about 90 seconds into launch. The debris landed about 165 km in the ocean west of Seoul. The test followed an Obama administration attempt to revive the missile testing moratorium (referred to as "the leap day deal"). However, the resulting deal did not address space launches which likely prompted North Korea to carry out this test. The launch proved to be fairly embarrasing for the Obama administration which had pushed for a missile deal and the experience likely prevented further attempts at negotiating a missile or nuclear freeze with the regime.</t>
  </si>
  <si>
    <t>http://www.nytimes.com/2012/04/13/world/asia/north-korea-launches-rocket-defying-world-warnings.html; https://en.wikipedia.org/wiki/Kwangmy%C5%8Fngs%C5%8Fng-3; http://www.astronautix.com/k/koreanorth.html</t>
  </si>
  <si>
    <t>N/A</t>
  </si>
  <si>
    <t>581 km</t>
  </si>
  <si>
    <t>This was the first successful satellite insertion caried out by North Korea. No transmissions from the satellite were detected and amateur observations showed the satellite was tumbling. It is assumed that the satellite was either a dummy or failed shortly after launch. Orbital information: Apogee: 581 km (361 mi). Perigee: 498 km (309 mi). Inclination: 97.4000 deg. Period: 95.40 min.</t>
  </si>
  <si>
    <t>http://www.astronautix.com/k/koreanorth.html; http://www.nytimes.com/2012/12/12/world/asia/north-korea-launches-rocket-defying-likely-sanctions.html</t>
  </si>
  <si>
    <t>KN-02</t>
  </si>
  <si>
    <t>Hodo Peninsula</t>
  </si>
  <si>
    <t>This missile type is extremely unclear. It is highly possible this and the other missiles launched during this test were anti-ship missiles or MLRS missiles. Both of these are too small and lack the range to be counted in this dataset which is why these are labeled as unconfirmed. The specific location is also dubious at best. We know North Korea likes to conduct MLRS tests here and the reports label the tests as occuring on the East Coast of North Korea.</t>
  </si>
  <si>
    <t>http://www.reuters.com/article/us-korea-north-missiles-idUSBRE94H04P20130519; http://www.nytimes.com/2013/05/19/world/asia/north-korea-missiles.html; http://www.nytimes.com/2013/05/20/world/asia/north-korea-again-fires-short-range-missiles.html</t>
  </si>
  <si>
    <t>http://www.reuters.com/article/us-korea-north-missiles-idUSBRE94H04P20130519; http://www.nytimes.com/2013/05/19/world/asia/north-korea-missiles.html; http://www.nytimes.com/2013/05/20/world/asia/north-korea-again-fires-short-range-missiles.html; http://www.reuters.com/article/us-korea-north-missiles-idUSBRE94I04720130520</t>
  </si>
  <si>
    <t>80 km</t>
  </si>
  <si>
    <t>It is possible this was a Scud-C. The missiles travelled a relatively short distance however, so short that South Korea initially assumed these were a KN-02 test. They later revised their assessment of these missiles as being Scuds. The range of this test puts these missiles on par with the Scud-B, however, North Korea has not launched any of those in a long time. It is also possible North Korea purposely targetted the missile in such a way as to limit its range. The evidence and available information is not really clear.</t>
  </si>
  <si>
    <t>http://www.astronautix.com/k/koreanorth.html; http://www.reuters.com/article/us-korea-north-missiles-idUSBREA1Q0U520140227; http://www.nytimes.com/2014/02/28/world/asia/north-korea-displays-another-captured-missionary.html; https://www.csis.org/analysis/north-korea%E2%80%99s-scud-missile-test; https://www.nknews.org/2014/02/north-korea-launches-four-short-range-missiles-into-east-sea/</t>
  </si>
  <si>
    <t>Wonsan Kalma International Airport</t>
  </si>
  <si>
    <t>Wonsan Airbase</t>
  </si>
  <si>
    <t>http://www.astronautix.com/g/gitdaeryung.html; http://www.mnd.go.kr/user/mnd_eng/upload/pblictn/PBLICTNEBOOK_201506161152304650.pdf; http://www.upi.com/North-Korea-fires-2-more-short-range-missiles/12901393868685/; http://www.cnbc.com/2014/03/03/north-korea-fires-2-more-missiles-amid-us-drills.html; http://www.cnn.com/2014/03/02/world/asia/north-korea-missiles/; http://www.armscontrolwonk.com/archive/207549/dprk-missile-rocket-launches/; http://www.mod.go.jp/e/pressconf/2014/03/140304.html</t>
  </si>
  <si>
    <t>Sunchon Airbase</t>
  </si>
  <si>
    <t>650 km</t>
  </si>
  <si>
    <t xml:space="preserve">http://www.astronautix.com/k/koreanorth.html; http://www.mnd.go.kr/user/mnd_eng/upload/pblictn/PBLICTNEBOOK_201506161152304650.pdf; https://www.armscontrol.org/factsheets/dprkchron; http://www.nytimes.com/2014/03/26/world/asia/north-korea-launches-two-midrange-missiles.html; http://www.bbc.com/news/world-asia-26743197; </t>
  </si>
  <si>
    <t>The exact location of this test is unclear.</t>
  </si>
  <si>
    <t>http://www.un.org/ga/search/view_doc.asp?symbol=S/2016/157; http://www.armscontrolwonk.com/archive/207432/geolocating-north-koreas-14-august-toksa-launch/</t>
  </si>
  <si>
    <t>Masikryong</t>
  </si>
  <si>
    <t>Masikryong Ski Resort, Masik Pass</t>
  </si>
  <si>
    <t>Initially placed at Wonson airport, this test actually took place slightly to the West of its originally plotted location at a ski resort just outside Wonson. The resort, which was under contruction at the time, is called the Masikryong Ski Resort. The test was approximately 23 km from the originally plotted location. This ski resort itself is an interesting choice to hold this test at. North Korea built the resort in the hopes to host a few events from the 2018 Winter Olympic Games at the resort. If North Korea does get to host a few events at the resort, Olympians will get the unique experience of snowboarding around a North Korea missile test site. It seems somewhat ironic to host a few Olympic events where a missile test, designed to intimidate neighbors, was carried out.</t>
  </si>
  <si>
    <t>http://www.astronautix.com/g/gitdaeryung.html; http://www.mnd.go.kr/user/mnd_eng/upload/pblictn/PBLICTNEBOOK_201506161152304650.pdf; http://nypost.com/2014/06/29/north-korea-fired-more-short-range-missiles-seoul/; http://www.reuters.com/article/us-northkorea-missiles-idUSKBN0F405H20140629; http://www.cnn.com/2014/06/28/world/asia/north-korea-missile-launch/</t>
  </si>
  <si>
    <t>Hwangju</t>
  </si>
  <si>
    <t>100 km</t>
  </si>
  <si>
    <t>Launch appears to have taken place at night. Images are similar to other images taken from Hwangju</t>
  </si>
  <si>
    <t>http://www.astronautix.com/k/koreanorth.html; http://www.mnd.go.kr/user/mnd_eng/upload/pblictn/PBLICTNEBOOK_201506161152304650.pdf; http://www.cnn.com/2014/07/08/world/asia/north-korea-missiles/; http://www.nytimes.com/2014/07/09/world/asia/north-korea-fires-2-more-ballistic-missiles.html; http://www.mod.go.jp/e/pressconf/2014/07/140709a.html; http://web-uridongpo.com/2014/07/10/%EC%A1%B0%EC%84%A0%EC%9D%B8%EB%AF%BC%EA%B5%B0-%EC%B5%9C%EA%B3%A0%EC%82%AC%EB%A0%B9%EA%B4%80-%EA%B9%80%EC%A0%95%EC%9D%80%EB%8F%99%EC%A7%80%EA%BB%98%EC%84%9C-%EC%A1%B0%EC%84%A0%EC%9D%B8%EB%AF%BC-10/; http://korean.people.com.cn/84966/98347/15430926.html#;</t>
  </si>
  <si>
    <t>Kaesong</t>
  </si>
  <si>
    <t>120 km</t>
  </si>
  <si>
    <t>These tests actually took place just outside of Kaesong. A more precise location could not be established.</t>
  </si>
  <si>
    <t>http://www.astronautix.com/k/koreanorth.html; http://www.mnd.go.kr/user/mnd_eng/upload/pblictn/PBLICTNEBOOK_201506161152304650.pdf; http://www.cnn.com/2014/07/12/world/asia/north-korea-missiles/; http://www.usatoday.com/story/news/world/2014/07/13/north-korea-launches-missiles-in-latest-test-fire/12591371/; https://www.theguardian.com/world/2014/jul/13/north-korea-missiles-sea-military-drill; http://www.mod.go.jp/e/pressconf/2014/07/140713.html; http://www.armscontrolwonk.com/archive/207549/dprk-missile-rocket-launches/</t>
  </si>
  <si>
    <t>The most specific location information acquired for this test so far is that it occurred in the Southwest of the Hwanghae province in North Korea. Unfortunately nobody seems to clarify whether this was the province of North Hwanghae or South Hwanghae.</t>
  </si>
  <si>
    <t xml:space="preserve">http://www.mnd.go.kr/user/mnd_eng/upload/pblictn/PBLICTNEBOOK_201506161152304650.pdf; http://www.npr.org/sections/thetwo-way/2014/07/26/335581206/north-korea-reportedly-tests-short-range-ballistic-missile; http://www.washingtontimes.com/news/2014/jul/26/north-korea-fires-short-range-missile-sea/; </t>
  </si>
  <si>
    <t>Nampo</t>
  </si>
  <si>
    <t>134 km</t>
  </si>
  <si>
    <t>490 km</t>
  </si>
  <si>
    <t>These tests took place slightly south of Nampo. A more precise location could not be established.</t>
  </si>
  <si>
    <t>http://www.voanews.com/a/north-korea-fires-rockets-as-joint-us-south-korean-maneuvers-begin/2664198.html; http://www.astronautix.com/k/koreanorth.html; http://www.mod.go.jp/e/pressconf/2015/03/150302.html</t>
  </si>
  <si>
    <t>Pukguksong-1</t>
  </si>
  <si>
    <t>SLBM</t>
  </si>
  <si>
    <t>Sinpo Shipyard</t>
  </si>
  <si>
    <t>Later analysis of this test showed that it was not launched from a submarine, like North Korea claimed, but from a submerged barge. Nevertheless, the test marked an important milestone for North Korean missile development. North Korea announced this test on May 9th (local time) but most assume the test occurred the day before.</t>
  </si>
  <si>
    <t xml:space="preserve">http://www.defensenews.com/story/defense/international/asia-pacific/2015/05/10/north-korea-submarine-launched-ballistic-missile-test-fired/27083023/; http://38north.org/2015/05/jbermudez051315/; http://thediplomat.com/2015/05/a-first-north-korea-tests-polaris-1-slbm/; </t>
  </si>
  <si>
    <t>Reportedly, the missile failed to properly eject from the submarine causing damage to the sub itself. The sub appears to have undergone repairs and remains seaworthy.</t>
  </si>
  <si>
    <t>http://thediplomat.com/2015/11/north-koreas-submarine-launched-ballistic-missile-test-fails/; http://www.koreatimesus.com/institute-n-korea-continues-to-develop-sub-missile-despite-setback/</t>
  </si>
  <si>
    <t>The missile appeared to have ejected successfully, however, it then exploded. North Korea appears to have doctored the footage to make it appear as though the test was a success.</t>
  </si>
  <si>
    <t>http://www.armscontrolwonk.com/archive/1200759/video-analysis-of-dprk-slbm-footage/; http://thediplomat.com/2016/01/north-korea-tests-a-submerged-launch-ballistic-missile-take-3/</t>
  </si>
  <si>
    <t>502 km</t>
  </si>
  <si>
    <t xml:space="preserve">North Korea successfully inserted a satellite into orbit. South Korea estimates the satellite has a mass of about 200 kg, about twice the estimated mass of North Korea's previous satellite. </t>
  </si>
  <si>
    <t>http://www.bbc.com/news/world-asia-35515207; https://www.csis.org/analysis/north-korea%E2%80%99s-february-2016-satellite-launch; http://38north.org/2016/02/melleman021016/</t>
  </si>
  <si>
    <t>Pyongyang Highway</t>
  </si>
  <si>
    <t>Exact location of launch is uncertain. CNN states the missiles came from the North Hwanghae province, just south of Pyongyang which would suggest the test was carried out at Hwanju. Hwanju has become a fairly active testing location for North Korea. However, the BBC says the tests were carried out on the "east coast" of North Korea, which is impossible if they were conducted in the North Hwanghae province which does not border the sea. Unfortunately finding a direct source from somewhere like STRATCOM or the Japanese Ministry of Defense for this test has been difficult.</t>
  </si>
  <si>
    <t>http://www.cnn.com/2016/03/10/asia/north-korea-missiles/; http://www.bbc.com/news/world-asia-35770198; http://www.mod.go.jp/e/pressconf/2016/03/160311.html</t>
  </si>
  <si>
    <t>800 km</t>
  </si>
  <si>
    <t>There is contradictory information about the location of these tests. CNN reports from a source within the South Korean Chiefs of Staff that the launch came from Sukchon, other sources have stated the test came from the "west coast" of North Korea. It's possible reports are mixing this test up with another test conducted only a few days before.</t>
  </si>
  <si>
    <t>http://www.cnn.com/2016/03/17/asia/north-korea-missile-launch/; http://www.reuters.com/article/us-northkorea-nuclear-idUSKCN0WJ30V; http://www.bbc.com/news/world-asia-35835088</t>
  </si>
  <si>
    <t>17 km</t>
  </si>
  <si>
    <t>There is contradictory information about the location of these tests. CNN reports from a source within the South Korean Chiefs of Staff that the launch came from Sukchon, other sources have stated the test came from the "west coast" of North Korea. It's possible reports are mixing this test up with another test conducted only a few days before. This missile specifically disappeared from radar about 17 seconds into flight suggesting that it suffered a critical failure and exploded.</t>
  </si>
  <si>
    <t>Musudan</t>
  </si>
  <si>
    <t>IRBM</t>
  </si>
  <si>
    <t>No report ever provided more specific information beyond "the Wonson area". However, considering North Korea later conducted a number of other Musudan tests at the airport, and considering there were a number of reports about North Korea deploying a number of Musudan missiles to that area as well, it is highly likely this test was carried out in the same place as most of the other Musudan tests. The failed Musudan test set the stage for further Musudan tests in that, like this one, they almost all failed. The string of failures likely prompted North Korea to abandon the missile. The Hwasong-12 appears to have replaced the Musudan as North Korea's IRBM.</t>
  </si>
  <si>
    <t>https://www.washingtonpost.com/world/asia_pacific/north-koreas-missile-has-failed-officials-from-south-say/2016/04/14/8eb2ce53-bc38-40d0-9013-5655bed26764_story.html; http://english.yonhapnews.co.kr/national/2016/04/15/51/0301000000AEN20160415002751315F.html; http://www.aljazeera.com/news/2016/04/report-north-korea-deploys-ballistic-missiles-160414164939650.html; http://www.nytimes.com/2016/04/15/world/asia/north-korea-ballistic-missile-launch-a-failure-pentagon-says.html?mabReward=A3&amp;action=click&amp;pgtype=Homepage&amp;region=CColumn&amp;module=Recommendation&amp;src=rechp&amp;WT.nav=RecEngine; http://www.bbc.com/news/world-asia-36051354; http://www.foxnews.com/world/2016/04/14/north-korea-prepared-to-ring-in-founders-birthday-with-ballistic-missile-launch.html; http://www.cnn.com/2016/04/14/asia/north-korea-missile-launch/</t>
  </si>
  <si>
    <t>30 km</t>
  </si>
  <si>
    <t>This test is believed to be the first successful North Korean SLBM test. Some consider this test only to be a partial success as the missile only flew 30 km, well short of the believed 300 km minimum people expected. However, its possible North Korea did not intend the test to be a full flight test of the missile. Finally, this database codes anything that doesn't explode during launch as a success and this missile does not appear to have done that.</t>
  </si>
  <si>
    <t>http://www.bbc.com/news/world-asia-36119159; https://en.wikipedia.org/wiki/Pukkuksong-1</t>
  </si>
  <si>
    <t>http://edition.cnn.com/2016/04/28/asia/north-korea-failed-missile-launch/; https://www.stratcom.mil/news/2016/611/UPDATE_1_-_USSTRATCOM_Detects_Tracks_Attempted_North_Korean_Missile_Launches/</t>
  </si>
  <si>
    <t>http://defense-update.com/20160531_musudan-2.html; https://www.stratcom.mil/news/2016/617/USSTRATCOM_Detects_Attempted_North_Korean_Missile_Launch/</t>
  </si>
  <si>
    <t>Launched only hours before their successful Musudan test, this missile exploded shortly after launch. North Korea has claimed that the missile did not explode and that the missile was purposely programmed with a short launch trajectory and flight time in mind and that this would look like a failure to foreign observers tracking the test on radar. It is possible this is the case, however, it is also possible they are lying to save face from having a 5th failure in a row of a missile which the Soviets successfully tested some 461 times.</t>
  </si>
  <si>
    <t>http://english.yonhapnews.co.kr/northkorea/2016/06/22/0401000000AEN20160622000554315.html https://www.stratcom.mil/news/2016/622/USSTRATCOM_Detects_Tracks_North_Korean_Missile_Launches/</t>
  </si>
  <si>
    <t>1400 km</t>
  </si>
  <si>
    <t>400 km</t>
  </si>
  <si>
    <t>After a string of 5 failures, this marks the first successful test of the Musudan missile. The missile trajectory itself was lofted to prevent the test from overflying Japan. Photographs and videos of the test released by North Korea showed that missile was equiped with gridfins, a new addition not seen in previous appearances of the missile prompting speculation that the lack of them had caused issues with past tests.</t>
  </si>
  <si>
    <t>http://38north.org/2016/06/jschilling062316/; https://www.iiss.org/en/iiss%20voices/blogsections/iiss-voices-2016-9143/june-2c71/north-koreas-musudan-missile-effort-advances-5885; https://www.nknews.org/pro/back-in-black/; https://www.stratcom.mil/news/2016/622/USSTRATCOM_Detects_Tracks_North_Korean_Missile_Launches/</t>
  </si>
  <si>
    <t>10 km</t>
  </si>
  <si>
    <t>The missile ejected and lit successfully but appears to have exploded shortly after. Many believe the test was a reaction to the South Korean and US decision announced the previous day to install THAAD in South korea.</t>
  </si>
  <si>
    <t>http://english.yonhapnews.co.kr/national/2016/07/09/86/0301000000AEN20160709002253315F.html; https://en.wikipedia.org/wiki/Pukkuksong-1</t>
  </si>
  <si>
    <t>Hwasong Artillery Units of the KPA Strategic Forces</t>
  </si>
  <si>
    <t>The type of Scud is unconfirmed, it could have been a Scud B</t>
  </si>
  <si>
    <t>http://www.cnn.com/2016/07/18/asia/north-korea-missiles/; http://www.bbc.com/news/world-asia-36831308; https://www.stratcom.mil/news/2016/624/USSTRATCOM_Detects_Tracks_North_Korean_Missile_Launches/</t>
  </si>
  <si>
    <t>1000 km</t>
  </si>
  <si>
    <t>http://www.cnn.com/2016/08/02/asia/north-korea-missile/; https://www.stratcom.mil/news/2016/629/USSTRATCOM_Detects_Tracks_North_Korean_Missile_Launches/</t>
  </si>
  <si>
    <t>This test marks the first fully successful SLBM test by North Korea. The missile landed in Japan's Air Identification Zone. It is believed that the missile can travel much father and that its range was due to a lofted trajectory.</t>
  </si>
  <si>
    <t>https://en.wikipedia.org/wiki/Pukkuksong-1; http://www.reuters.com/article/us-northkorea-missiles-idUSKCN10Y2B0</t>
  </si>
  <si>
    <t>ER Scud</t>
  </si>
  <si>
    <t>North Korea premiered a never before seen version of its scud with this simultaneous test of 3 missiles. The missiles are scud missiles but have almost double the traditional range of other versions of the system. Though this was their first public appearance, it is quite likely the system was tested in the past but were mistaken for Nodongs, which have a similar range and trajectory.</t>
  </si>
  <si>
    <t>http://thediplomat.com/2016/09/north-korea-showed-off-a-previously-unseen-missile-during-the-g20/; http://www.nti.org/analysis/articles/first-glimpse-north-koreas-elusive-er-scud/; http://missiledefenseadvocacy.org/missile-threat-and-proliferation/todays-missile-threat/north-korea/scud-er/</t>
  </si>
  <si>
    <t>Panghyon Airbase</t>
  </si>
  <si>
    <t>Panghyon Airport</t>
  </si>
  <si>
    <t>The missile exploded shortly after launch. It was detected and tracked by United States Strategic Command (STRATCOM). Reportedly, South Korea did not detect the launch suggesting the missile exploded at a low altitude (before it could be picked up on South Korean radar). North Korea has also not released photographs of the test making it extremely difficult for 3rd party observers to confirm the location and the type of missile used in the launch. The test location was later located by finding the burn scars left by the test. The burn scars suggest that the October 15 test exploded on launch and destroyed the TEL transporting it (North Korea has since been much more careful with its remaining TELs). The type of missile tested at this test and the test 5 days later remains controversial. STRATCOM stated that it was a presumed Musudan. Later testimony by the DNI suggests that the US intelligence community has arrived at a similar consensus. It's possible though that the October tests were of any number of missile systems. The PK-2, tested successfully only a few kilomters away seems a plausible suspect. It could also have been an early test of the HS-12 , or perhaps some version of the KN-08. Considering the lack of hard evidence and the apparant consensus of the intelligence community, the October tests are entered as Musudans. However, they remain subject to revision should new information emerge.</t>
  </si>
  <si>
    <t>http://www.reuters.com/article/us-korea-north-usa-idUSKBN12F0S2; http://www.wsj.com/articles/u-s-detects-failed-north-korean-missile-launch-1476572239; http://www.cnn.com/2016/10/15/asia/failed-north-korea-missile-launch/; https://www.stratcom.mil/news/2016/647/USSTRATCOM_Detects_Tracks_Attempted_North_Korean_Missile_Launch/; https://www.washingtonpost.com/world/asia_pacific/did-north-korea-just-test-missiles-capable-of-hitting-the-us-maybe/2016/10/26/984e8a21-e6a7-4689-81e0-21d7d25c302f_story.html</t>
  </si>
  <si>
    <t xml:space="preserve">Similar to the previous test, this missile also exploded shortly after launch. The missile is presumed to have also been a musudan but it is impossible to rule out the chance that this and/or the test just prior to it were tests of the KN-08 an ICBM, the Polaris-2, or some other new missile North Korea is developing. Satellite images of the airbase show two large scortch martks on the runway seeming to indicate explosions. </t>
  </si>
  <si>
    <t>https://www.stratcom.mil/news/2016/648/USSTRATCOM_Detects_Attempted_North_Korean_Missile_Launch/; http://www.cnn.com/2016/10/19/asia/north-korea-missile-launch-fail/; http://www.reuters.com/article/us-northkorea-missiles-idUSKCN12K052; https://www.washingtonpost.com/world/asia_pacific/did-north-korea-just-test-missiles-capable-of-hitting-the-us-maybe/2016/10/26/984e8a21-e6a7-4689-81e0-21d7d25c302f_story.html</t>
  </si>
  <si>
    <t>Pukguksong-2</t>
  </si>
  <si>
    <t/>
  </si>
  <si>
    <t>Kusong Testing Ground</t>
  </si>
  <si>
    <t>550 km</t>
  </si>
  <si>
    <t>This was the first known test of a land based version of the Polaris-1. The missile is solid fueled which means it is much easier to launch on short notice. This missile was tested only a few kilometers away from the failed October tests prompting speculation those tests were of this missile system.</t>
  </si>
  <si>
    <t>http://www.stratcom.mil/Media/News/News-Article-View/Article/1080866/usstratcom-detects-tracks-north-korean-missile-launch/; http://www.economist.com/news/asia/21716992-kim-jong-un-tests-another-missile-north-koreas-dictator-challenges-donald-trump; http://www.cnn.com/2017/02/11/asia/north-korea-missile/; http://www.reuters.com/article/us-northkorea-missiles-nk-idUSKBN15R10O?il=0; http://38north.org/2017/02/jschilling021317/; https://twitter.com/DaveSchmerler/status/830964858032041984</t>
  </si>
  <si>
    <t>260 km</t>
  </si>
  <si>
    <t>North Korea launched these 4 missiles almost simultaneously. It is hypothesized that North Korea was practicing overwhelming THAAD and conducting a simulated attack on the US Marine Corps Airbase in Japan, Iwakuni. As a response to this test, the US deployed THAAD to South Korea ahead of schedule. The apogees and distance travelled for each missile are the averages according to reports, exact distances for each missile are unknown. There were early reports of a fifth missile launch accompanying these four. North Korea may have originally planned to launch five but had to scrub the fifth test for unknown reasons. Confirmation of a fifth test later emerged in the Missile Defense Review and this dataset has been updated to reflect that as of March 26, 2019.</t>
  </si>
  <si>
    <t>http://www.cnn.com/2017/03/06/asia/north-korea-missiles-kim-jong-un/; http://www.reuters.com/article/us-northkorea-missiles-idUSKBN16C0YU; http://www.cnn.com/2017/03/05/asia/north-korea-projectile/; https://www.washingtonpost.com/world/north-korea-launches-another-missile-perhaps-one-that-can-reach-us/2017/03/05/943010ee-96e2-4ff4-83aa-2fe09cd65831_story.html?utm_term=.6f8b3ae2acd1; http://www.japantimes.co.jp/news/2017/03/06/national/tokyo-says-north-korea-fired-three-four-missiles-came-japans-eez/#.WL3nJjvyuUl; http://www.mod.go.jp/e/press/release/2017/03/06b.html; http://www.mod.go.jp/e/press/release/2017/03/06a.html; http://www.stratcom.mil/Media/News/News-Article-View/Article/1080866/usstratcom-detects-tracks-north-korean-missile-launch/; http://www.rodong.rep.kp/en/index.php?strPageID=SF01_02_01&amp;newsID=2017-03-07-0001</t>
  </si>
  <si>
    <t>Initially believed to have been only four missiles launched, a fifth missile was believed to have been launched at the same time as the other four. However, the missile appears to have failed shortly after launch. Videos and images North Korea released of the test did not show this missile launch. There was evidence a fifth missile was present at the test though it was less clear it actually participated in the launch. More recently, the Missile Defense Review stated that the test involved five missile launches. Combined with these earlier reports, this strongly suggests a five missile salvo launch occurred on March 5, 2017.</t>
  </si>
  <si>
    <t>https://www.defense.gov/Portals/1/Interactive/2018/11-2019-Missile-Defense-Review/The%202019%20MDR_Executive%20Summary.pdf; https://www.nknews.org/pro/did-north-korea-test-a-fifth-missile-last-week/; https://twitter.com/nktpnd/status/1110304737763700738;</t>
  </si>
  <si>
    <t>Initial reports on this test were muddled with some reporting that the test was another salvo of 3 to 4 missiles. However, it appears only one missile was tested. Unfortunately the type of missile is still unknown. The missile itself appears to have exploded almost immediately after launch.</t>
  </si>
  <si>
    <t>http://www.reuters.com/article/us-northkorea-missiles-idUSKBN16T07M; https://www.nytimes.com/2017/03/22/world/asia/north-korea-missile-launch-failure.html?_r=0; http://www.cnn.com/2017/03/21/asia/north-korea-missile-test/; https://www.washingtonpost.com/world/north-korean-missile-explodes-seconds-after-launch/2017/03/22/6e55d36e-0ebc-11e7-b2bb-417e331877d9_story.html?utm_term=.130e469303e9;</t>
  </si>
  <si>
    <t>Hwasong-12</t>
  </si>
  <si>
    <t>189 km</t>
  </si>
  <si>
    <t>60 km</t>
  </si>
  <si>
    <t>The given trajectory of 60 km out and 190 km apogee is very strange. The missile appears to have been in the air a total of 9 minutes. Initially suspected of being a KN-15, later reports leaked from the US government and reported on by Lucas Tomlinson stated that it was a smaller Scud variant which was named the KN-17. Following another leak reported on in June 2017  by Ankit Panda of The Diplomat, this was shown to be mistaken. The US intelligence community did believe it was a missile they called the KN-17, however, the KN-17 was actually the Hwasong-12 and was not a new scud varient as initially reported.</t>
  </si>
  <si>
    <t>https://www.nytimes.com/2017/04/04/world/asia/north-korea-ballistic-missile-test-xi-trump.html; http://www.pacom.mil/Media/News/News-Article-View/Article/1140811/us-pacific-command-detects-tracks-north-korean-missile-launch/; https://www.washingtonpost.com/news/worldviews/wp/2017/04/05/will-north-korea-fire-a-missile-capable-of-hitting-the-u-s-mainland-probably/?utm_term=.ada4c467f0bb; http://www.cnn.com/2017/04/04/asia/north-korea-projectile/; http://www.reuters.com/article/us-northkorea-missiles-idUSKBN1762XX; https://www.wsj.com/articles/north-korea-launches-projectile-into-waters-off-korean-peninsula-east-coast-1491347302; http://www.reuters.com/article/us-northkorea-missiles-idUSKBN1762XX?utm_campaign=trueAnthem:+Trending+Content&amp;utm_content=58e4ac3804d301577ffe8e13&amp;utm_medium=trueAnthem&amp;utm_source=twitter;</t>
  </si>
  <si>
    <t>The missile appears to have blown up almost instantly. Initially believed to have been a new Scud variant, later reports stated it was the Hwasong-12, an IRBM capable of hitting Guam. The test came the day after Kim Il Sung's 105th birthday. At the parade celebrating the day, North Korea displayed several new missiles. The test prompted speculation that North Korea had attempted to test one of those. Some news reports reported that US cyber attacks were responsible for the missile's failure. Other sources though were skeptical. A few days following the test, North Korea's foreign minister stated that North Korea would continue testing missiles.</t>
  </si>
  <si>
    <t>https://www.nytimes.com/2017/04/04/world/asia/north-korea-ballistic-missile-test-xi-trump.html; http://www.pacom.mil/Media/News/News-Article-View/Article/1140811/us-pacific-command-detects-tracks-north-korean-missile-launch/; https://www.washingtonpost.com/news/worldviews/wp/2017/04/05/will-north-korea-fire-a-missile-capable-of-hitting-the-u-s-mainland-probably/?utm_term=.ada4c467f0bb; http://www.cnn.com/2017/04/04/asia/north-korea-projectile/; http://www.reuters.com/article/us-northkorea-missiles-idUSKBN1762XX; https://www.wsj.com/articles/north-korea-launches-projectile-into-waters-off-korean-peninsula-east-coast-1491347302; http://www.reuters.com/article/us-northkorea-missiles-idUSKBN1762XX?utm_campaign=trueAnthem:+Trending+Content&amp;utm_content=58e4ac3804d301577ffe8e13&amp;utm_medium=trueAnthem&amp;utm_source=twitter; http://www.foxnews.com/world/2017/04/05/north-korean-missile-launch-likely-failure-us-officials-say.html; https://www.nytimes.com/2017/04/07/world/asia/north-korea-missile-test-trump.html; http://thediplomat.com/2017/06/exclusive-north-korea-tested-its-new-intermediate-range-ballistic-missile-3-times-in-april-2017/;</t>
  </si>
  <si>
    <t>Pukchang Airfield</t>
  </si>
  <si>
    <t>71 km</t>
  </si>
  <si>
    <t>Initial reports were confusing and suggested multiple launches. Eventually it was determined that only a single launch took place. Reports indicate the missile suffered a catastrophic failure shortly after launch and was destroyed. The launch here is recorded to have occurred at the Pukchang Airfield however reports from PACOM state that the test occurred "near" the airfield. Given that the test failed, North Korea is unlikely to release pictures of the event making it difficult to determine the exact location and the type of missile tested. Later reports stated that the missile tested was the Hwasong-12.</t>
  </si>
  <si>
    <t>http://www.cnn.com/2017/04/15/asia/north-korea-missile-test/; https://www.nytimes.com/2017/04/15/world/asia/north-korea-missiles-pyongyang-kim-jong-un.html; https://www.washingtonpost.com/world/asia_pacific/n-korea-didnt-test-a-nuclear-weapon-but-its-display-of-military-hardware-wasnt-exactly-good-news/2017/04/15/49944da8-221c-11e7-bcd6-6d1286bc177d_story.html?utm_term=.f4c47809bb28; http://english.yonhapnews.co.kr/news/2017/04/16/0200000000AEN20170416000200315.html; http://thediplomat.com/2017/06/exclusive-north-korea-tested-its-new-intermediate-range-ballistic-missile-3-times-in-april-2017/;</t>
  </si>
  <si>
    <t>North Kusong Testing Ground</t>
  </si>
  <si>
    <t>2111.5 km</t>
  </si>
  <si>
    <t>787 km</t>
  </si>
  <si>
    <t>This test was significant for a number of reasons. With this test, North Korea premeired a new, single-stage, IRBM. Estimates of the missile's range places Guam, a US territory which houses a vital US military base, within range of the missile. The missile's engine appears to be the same engine which North Korea tested in March 2016 and again on March 19, 2017. The single stage makes the missile somewhat inefficient and prompted speculation that the missile is intended to be the first stage of a multi-stage ICBM.</t>
  </si>
  <si>
    <t>https://www.washingtonpost.com/world/north-korea-fires-another-ballistic-missile-the-75th-of-kim-jong-uns-tenure/2017/04/28/c4b7aa8a-2c5c-11e7-9081-f5405f56d3e4_story.html?utm_term=.eea0faa61c57; http://www.japantimes.co.jp/news/2017/04/29/asia-pacific/north-korea-fails-latest-test-ballistic-missile/#.WQiqMYjyuUk; http://english.yonhapnews.co.kr/news/2017/04/29/0200000000AEN20170429000800315.html;https://www.wsj.com/articles/north-korean-missile-launch-appears-to-fail-1493417890; http://thediplomat.com/2017/06/exclusive-north-korea-tested-its-new-intermediate-range-ballistic-missile-3-times-in-april-2017/;</t>
  </si>
  <si>
    <t>Lake Yonpung</t>
  </si>
  <si>
    <t>560 km</t>
  </si>
  <si>
    <t>This test was the second North Korea conducted in a week. Following the test, Kim Jong Un stated he believed the weapon was ready for deployment and ordered the mass production of the missile. The KN-15 is a solid fuel missile which means it can be launched on shorter notice. In the event of war, finding and destroying all the KN-15 missiles before they could be launched would be tough.</t>
  </si>
  <si>
    <t>http://thediplomat.com/2017/05/north-koreas-new-intermediate-range-ballistic-missile-the-hwasong-12-first-takeaways/?utm_content=buffer3dda6&amp;utm_medium=social&amp;utm_source=twitter.com&amp;utm_campaign=buffer; https://www.nknews.org/2017/05/n-korea-claims-successful-intermediate-range-ballistic-missile-test-launch/; http://www.bbc.com/news/world-asia-39918652; http://www.japantimes.co.jp/news/2017/05/14/asia-pacific/north-korea-carries-new-ballistic-missile-test/#.WRncNojyuUl; https://www.washingtonpost.com/world/north-korea-launches-a-missile-that-flies-450-miles/2017/05/13/e1647da8-382c-11e7-99b0-dd6e94e786e5_story.html?utm_campaign=buffer&amp;utm_content=bufferdc0f7&amp;utm_medium=social&amp;utm_source=twitter.com&amp;utm_term=.617f3d0df259; http://www.bbc.com/news/world-asia-39911530; https://www.wsj.com/articles/north-korea-is-accelerating-plan-to-land-missiles-in-u-s-1494792608; https://www.wsj.com/articles/north-korea-launches-possible-ballistic-missile-south-korean-news-agency-reports-1494713029; https://twitter.com/CT_operative/status/864121984573206528; http://thediplomat.com/2017/06/exclusive-north-korea-tested-its-new-intermediate-range-ballistic-missile-3-times-in-april-2017/;</t>
  </si>
  <si>
    <t>Scud-C MaRV</t>
  </si>
  <si>
    <t>There continues to be some confusion about this missile's designation. Due to some confusing reports, it was initially referred to as the KN-17. Information has since surfaced that the KN-17 is actually the designation for the Hwasong-12. This missile's name is still slightly unclear. North Korea refers to this as the "ultra precision" missile. The missile itself appears to be a Scud-C with a Manueverable Re-entry Vehicle, hence the designation "Scud-C MaRV".  This test marked another first for North Korea in 2017. It was the first successful test of the Scud-C MaRV, a missile with a maneuverable terminal stage.  A maneuverable terminal stage is significant because such a system could potentially frustrate missile defense systems like THAAD. This missile was first sighted at the April 15, 2017 parade. This missile was initially believed to have been tested 3 times in April and failed repeatedly. Information has since surfaced that these were actually tests of the Hwasong-12. While this test is reported to have occurred at Wonson Kalma International Airport, the test actually took place right outside the airport, about 100 meters on the northern side. The missile itself landed in between South Korea and Japan in a piece of disputed water sparking a small diplomatic skirmish between the two over whose water it landed in.</t>
  </si>
  <si>
    <t>https://twitter.com/DaveSchmerler/status/869346581941600256; https://twitter.com/JosephHDempsey/status/868962193039122432; https://www.washingtonpost.com/world/asia_pacific/north-koreas-latest-ballistic-missile-launch-lands-in-the-sea-of-japan/2017/05/28/cb072e0e-43f6-11e7-a196-a1bb629f64cb_story.html?utm_term=.072059ffa7f4; https://www.wsj.com/articles/s-korea-military-says-north-korea-fires-unidentified-projectile-1496008566; http://www.japantimes.co.jp/news/2017/05/29/asia-pacific/north-korea-fires-off-missile-lands-japans-exclusive-economic-zone/#.WS2oo2jyuUk; http://www.japantimes.co.jp/news/2017/05/30/asia-pacific/north-korea-hails-test-precision-guided-missile-success-vows-bigger-gift-package-u-s/#.WS2oqGjyuUk; http://thediplomat.com/2017/06/exclusive-north-korea-tested-its-new-intermediate-range-ballistic-missile-3-times-in-april-2017/;</t>
  </si>
  <si>
    <t>Hwasong-14</t>
  </si>
  <si>
    <t>ICBM</t>
  </si>
  <si>
    <t>Panghyon</t>
  </si>
  <si>
    <t>Panghyon-Dong, Panghyon-Nodongjagu, Panghyon Testing Site</t>
  </si>
  <si>
    <t>2802 km</t>
  </si>
  <si>
    <t>933 km</t>
  </si>
  <si>
    <t>This was the first successful test of a North Korean ICBM. The missile appears to be a two stage missile. The design appears to be a larger version of the Hwasong-12 IRBM with a second stage added. North Korea lofted the missile to avoid overflying Japan, hence the high apogee. However, if North Korea had fired it intending to maximize distance estimates suggest it could have travelled approximately 7,000 km. Later analysis of the missile, and a subsequent test of the missile, increased this range estimate to over 10,000 km which places targets as far into the US as Chicago within range of the missile.</t>
  </si>
  <si>
    <t>https://www.wsj.com/articles/north-korea-launches-missile-into-waters-between-korea-and-japan-1499131848; https://www.washingtonpost.com/national/north-korea-claims-successful-intercontinental-ballistic-missile-test-defying-international-condemnation/2017/07/04/4f804488-609c-11e7-8adc-fea80e32bf47_story.html?utm_term=.8d9461e74489; http://www.cnn.com/2017/07/04/politics/us-officials-meet-north-korea-missile-launch/index.html; https://pbs.twimg.com/media/DD29MRwVYAAYc43.jpg:large; http://allthingsnuclear.org/dwright/north-korea-appears-to-launch-missile-with-6700-km-range</t>
  </si>
  <si>
    <t>Mupyong-ni Arms Plant</t>
  </si>
  <si>
    <t>Mupyong-ni Missile Base, 2.8 General Machines Plant, Mupyong-ni TEL Facility</t>
  </si>
  <si>
    <t>3724.9 km</t>
  </si>
  <si>
    <t>998 km</t>
  </si>
  <si>
    <t>North Korea's second ICBM flight test of the Hwasong-14. The missile was launched on a lofted trajectory. Initial analysis suggests if launched on a trajectory to maximize its range then it could cover approximately 10,000 km. Such a missile brings most of the continental United States within range. The test was highly anticipated as well. There were multiple reports from US intelligence agencies that said North Korea was preparing for a missile launch sometime during the last week of July. However, most of those reports cited activity at Kusong, around where the first ICBM test was carried out. This test occurred over 100 km away from that location. Some have speculated that this test was North Korea's attempt to demonstrate that it could "fake out" US intelligence and carry out a launch without the US knowing where it would come from. Subsequent reports from South Korea and the US stated that the respective intelligence agencies were aware of and tracking the activity and were not fooled. The launch location itself appears to be a missile base or TEL maintenance facility close to the Chinese border.</t>
  </si>
  <si>
    <t>https://twitter.com/DaveSchmerler/status/891208500071636992; http://www.mod.go.jp/e/press/release/2017/07/29b.pdf; http://www.mod.go.jp/e/press/release/2017/07/29a.pdf; http://www.npr.org/sections/thetwo-way/2017/07/28/540008218/north-korea-h-ballistic-missile-seoul-and-the-pentagon-say?utm_campaign=storyshare&amp;utm_source=twitter.com&amp;utm_medium=social; https://www.theguardian.com/world/2017/jul/28/north-korea-fires-missile-japan-reports-say; https://www.inverse.com/article/34804-north-korea-missile-test-night-launch?utm_source=twitter.com&amp;utm_medium=on_site&amp;utm_campaign=article-footer; http://www.reuters.com/article/us-northkorea-missiles-idUSKBN1AD1ZB?utm_source=twitter&amp;utm_medium=Social; http://www.abc.net.au/news/2017-07-29/north-korea-missile-test-proves-the-us-is-well-within-range/8756472; http://www.bbc.com/news/world-asia-40760583#; http://www.npr.org/2017/07/28/540088346/north-korea-successfully-launches-second-icbm; https://www.buzzfeed.com/nancyyoussef/north-korea-missile-could-have-reached-us-midwest-estimates?utm_term=.fb2ZwnBNO#.kdybV9OYZ; https://www.ft.com/content/e4e723f8-73ce-11e7-aca6-c6bd07df1a3c; https://twitter.com/CurtisMelvin/status/892013648658477056</t>
  </si>
  <si>
    <t>Scud-B MaRV</t>
  </si>
  <si>
    <t>250 km</t>
  </si>
  <si>
    <t>There was significant confusion, contradictory information, and disagreement concerning the August 25 test. Initial reports released by South Korea, Japan, and the United States were very different from one another. This is not particularly unusual, however, the analyses conducted and released by each remains quite different even after each issued revisions and clarifications. That is unusual. South Korea initially reported a single, DPRK launched SRBM which travelled approximately 250 km. South Korea later revised this assessment to "several unidentified projectiles". South Korea later stated they believed these were 300-mm artillery rockets, not SRBMs. A Japanese assessment argued that the missiles were either MLRS artiller rockets or a KN-02 missile or equivalent. PACOM's initial press release stated that all 3 of the missiles North Korea launched failed either on launch or in flight. This was revised in a later press release to state that only the 2nd missile suffered a failure, the 1st and 3rd did not. PACOM did state it believed the missiles were SRBMs, meaning they are capable of a range between 300km -1000 km, not artillery rockets as other observers have suggested. More recently, based on reports by The Diplomat, it appears this was a test of the "Scud-B MaRV", dubbed the KN-21 by the US. It appears to be an attempt to update North Korea's oldest missile system. North Korea likely has lots of these missiles in storage, equipping them with manueverable re-entry vehicles is a cheap and quick way to update an old system.</t>
  </si>
  <si>
    <t>https://twitter.com/PacificCommand/status/901226675647561728; https://twitter.com/nktpnd/status/901309863522951168; https://www.washingtonpost.com/world/north-korea-is-reported-to-have-launched-another-missile-heightening-tensions/2017/08/25/4569a10c-89e5-11e7-96a7-d178cf3524eb_story.html?utm_term=.c3a23dc3b5c0; http://www.cnn.com/2017/08/28/asia/north-korea-missile-test/index.html; http://thediplomat.com/2017/08/what-kind-of-missiles-did-north-korea-launch-on-august-26/?utm_content=buffer5374f&amp;utm_medium=social&amp;utm_source=twitter.com&amp;utm_campaign=buffer; http://www.mod.go.jp/e/press/release/2017/08/26b.pdf; http://english.yonhapnews.co.kr/news/2017/08/26/0200000000AEN20170826000661315.html; https://www.japantimes.co.jp/news/2017/08/26/asia-pacific/north-korea-fires-unidentified-projectile-sea-reports/#.WaRDslGGOUl; http://thediplomat.com/2017/09/introducing-the-kn21-north-koreas-new-take-on-its-oldest-ballistic-missile/;</t>
  </si>
  <si>
    <t>Pyongyang International Airport</t>
  </si>
  <si>
    <t>Sunan, PY Airport, Pyongyang Sunan International Airport</t>
  </si>
  <si>
    <t>2700 km</t>
  </si>
  <si>
    <t>This was the 3rd time North Korea launched a missile over the Japanese home islands. The first was in 1998 and the second was in 2009 (North Korea attempted a launch over Japan in 2006 but the rocket failed before overflying Japan). Initial reports suggested that North Korea launched 3 missiles, this was later deterimined to be innaccurate and that North Korea had only launched a single missile. The exact type of missile launched is unclear however we have can narrow it down. Based on the range alone it would have to be either the Hwasong-12 or the Hwasong-14 because those are the only known missiles in North Korea's arsenal capable of travelling that distance. The consensus is that this was a launch of the HS-12. The estimated maximum range of this missile is 4500 km making the 2700 km distance travelled puzzeling. The reduced range was likely either the result of some failure with the missile or North Korea purposely testing the missile at a reduced range (both of which are not without precedence).This is unclear. Early reports out of Japan reported that the missile broke apart into multiple pieces suggesting a failure. In addition, the missile travelled only 2700 km, significantly shorter than its estimated range. North Korea later reported the test as a success and released photographs of the test and Kim Jong Un observing it. Maps placed in front of Kim suggest the missile may have been intended to travel farther than it did. A subsequent test on September 14 followed a similar trajectory except this time the missile travelled about 1000 km farther.</t>
  </si>
  <si>
    <t>http://english.yonhapnews.co.kr/northkorea/2017/08/29/91/0401000000AEN20170829000755315F.html; http://english.yonhapnews.co.kr/northkorea/2017/08/29/0401000000AEN20170829000752315.html; http://allthingsnuclear.org/dwright/north-koreas-missile-test-over-japan; https://twitter.com/nktpnd/status/902300202039738368; https://twitter.com/jseldin/status/902291268369305600; https://twitter.com/nktpnd/status/902604666646777861; https://www.washingtonpost.com/world/north-korean-missile-flies-over-japan-escalating-tensions-and-prompting-an-angry-response-from-tokyo/2017/08/28/e1975804-8c37-11e7-9c53-6a169beb0953_story.html?hpid=hp_hp-top-table-low_nkoreamissile-546pm:homepage/story&amp;utm_campaign=buffer&amp;utm_content=buffere55ca&amp;utm_medium=social&amp;utm_source=twitter.com&amp;utm_term=.024311fb0d4a; http://www.mod.go.jp/e/press/release/2017/08/29a.html; https://www.facebook.com/36WGPA/posts/1772782709430433;</t>
  </si>
  <si>
    <t>770 km</t>
  </si>
  <si>
    <t>3700 km</t>
  </si>
  <si>
    <t>This was the 4th time North Korea launched a projectile over the Japanese home islands and the 2nd time they launched a ballistic missile. This time the missile travelled about 3700 km, which is about the distance it would have to travel to hit Guam. The missile travelled an a similar trajectory as the August 28 test which suggests this flight path could become a regular testing corridor over Japan.</t>
  </si>
  <si>
    <t>http://www.mod.go.jp/e/press/release/2017/09/15a.html; http://www.mod.go.jp/e/press/conference/2017/09/15.pdf; https://apnews.com/4509ab53e96b4ce38000bb2e232f33ad/North-Korea-fires-missile-over-Japan-in-longest-ever-flight?utm_content=buffer810fe&amp;utm_medium=social&amp;utm_source=twitter.com&amp;utm_campaign=buffer; http://thediplomat.com/2017/09/north-korea-overflies-japan-with-another-intermediate-range-ballistic-missile-early-analysis/?utm_content=bufferd82eb&amp;utm_medium=social&amp;utm_source=twitter.com&amp;utm_campaign=buffer; https://twitter.com/nktpnd/status/908476033103548416; https://twitter.com/DaveSchmerler/status/908829833093816322;</t>
  </si>
  <si>
    <t>Hwasong-15</t>
  </si>
  <si>
    <t>Pyongsong Field</t>
  </si>
  <si>
    <t>March 16 Factory</t>
  </si>
  <si>
    <t>4475 km</t>
  </si>
  <si>
    <t>950 km</t>
  </si>
  <si>
    <t>First test of North Korea's new missile, the Hwasong-15. The missile itself is noticebly larger than the Hwasong-14 and estimates for its range suggest it is capable of delivering a payload 13,000 km putting the entire United States within range. The test took place in a field next to the factory which it was rolled out of in images released by North Korea following the test.</t>
  </si>
  <si>
    <t>https://www.nytimes.com/2017/11/28/world/asia/north-korea-missile-test.html; https://www.cnn.com/2017/11/29/asia/north-korea-missile-test/index.html; https://www.washingtonpost.com/news/worldviews/wp/2017/11/29/north-koreas-late-night-missile-test-may-hint-at-broader-strategy/?utm_term=.2e9bcbf2b2d1; https://www.washingtonpost.com/world/north-korea-fires-missile-for-the-first-time-in-more-than-two-months/2017/11/28/0c136952-d46c-11e7-9461-ba77d604373d_story.html?hpid=hp_hp-top-table-main_nkoreamissile-2p:homepage/story&amp;utm_campaign=buffer&amp;utm_content=bufferf0c09&amp;utm_medium=social&amp;utm_source=twitter.com&amp;utm_term=.4adbad152a43; http://allthingsnuclear.org/dwright/nk-longest-missile-test-yet; https://twitter.com/W7VOA/status/935607913019772928; https://twitter.com/martyn_williams/status/935716589223079936; https://pbs.twimg.com/media/DPvybh4W0AIe6Ux.jpg:large; https://pbs.twimg.com/media/DPxVMlMUQAA-wjh.jpg:large;</t>
  </si>
  <si>
    <t>The rocket is described as a "new type tactical guided weapon". It is not clear exactly what that is but similar language is used to describe the KN-23.</t>
  </si>
  <si>
    <t>https://kcnawatch.org/newstream/1555539382-294181785/supreme-leader-kim-jong-un-guides-test-fire-of-new-type-tactical-guided-weapon/; https://www.militarytimes.com/news/pentagon-congress/2019/04/18/pentagon-confirms-north-korea-test-launch-says-it-wasnt-a-ballistic-missile/; https://www.militarytimes.com/flashpoints/2019/04/17/north-korea-test-fires-a-new-tactical-guided-weapon/</t>
  </si>
  <si>
    <t>Hwasong-11A (KN-23)</t>
  </si>
  <si>
    <t>North Wonson</t>
  </si>
  <si>
    <t>After 522 days since the previous missile test, North Korea carried out a test of a new solid fuel missile. Though the test does not violate North Korea's self-imposed missile testing moratorium, it does suggest it may be unwinding. The new missile was first publicly seen at a April 2017 parade and looks similar to an Iskander missile. The test was accompanied with several MLRS missile launches which created significant confusion in the immediate aftermath as to the number and types of missiles tested (the accompanying MLRS launches are too small for this dataset and are excluded). The range of the new missile is still unknown as is its name. This database records it as the KN-23, though this may later be revised after a new name is adopted. Information published by North Korea in April 2023 suggests that this missile has the internal designation of Hwasong-11A.</t>
  </si>
  <si>
    <t>https://www.bloomberg.com/news/articles/2019-05-05/kim-jong-un-s-weapon-test-may-have-included-ballistic-missile; https://www.cnn.com/2019/05/05/politics/north-korea-missile-launch-image/index.html; https://www.flickr.com/photos/150159554@N03/sets/72157691269857323/; https://www.washingtonpost.com/world/north-korea-fires-several-short-range-projectiles-south-korean-military-says/2019/05/03/511efe92-6e0f-11e9-be3a-33217240a539_story.html?utm_term=.754c1887a45f; https://www.nknews.org/pro/the-songun-iskander-unpacking-north-koreas-new-missile/; https://twitter.com/nktpnd/status/1124784779734519808; https://en.yna.co.kr/view/AEN20190504000700325; https://www.nytimes.com/2019/05/03/world/asia/north-korea-missile.html; https://www.apnews.com/fb6fc86cf2624f9aaf68837d1d0a220d;
https://twitter.com/ArmsControlWonk/status/1644749581727432705</t>
  </si>
  <si>
    <t>Reports following the test suggest North Korea launched two missiles. Photos released appeared to show one missile along with MLRS launches but later analysis seems to indicate there may actually have been two launches of the new missile. The US and South Korea have not provided any clarification on this.</t>
  </si>
  <si>
    <t>Baegun</t>
  </si>
  <si>
    <t>Kusong area</t>
  </si>
  <si>
    <t>50 km</t>
  </si>
  <si>
    <t>420 km</t>
  </si>
  <si>
    <t>Reports suggest North Korea tested two missiles and rocket artillery, similar to the May 4 test, however it is unclear if two missiles or only one missile was tested. At least one of the missiles also appears to have flown a "depressed" trajector, suggesting it was designed to evade US missile defense systems.</t>
  </si>
  <si>
    <t>https://www.bbc.com/news/world-asia-48212045; https://www.reuters.com/article/us-northkorea-missiles-capability-analys-idUSKCN1SG0CR; https://twitter.com/JosephHDempsey/status/1126774666071162880;</t>
  </si>
  <si>
    <t>Hodo; North Wonson</t>
  </si>
  <si>
    <t>430 km</t>
  </si>
  <si>
    <t>1 of 2 tests, the missile was launched from the Hodo Peninsula. The launches came less than a week after North Korea stated that continued US-ROK military exercises could jeopardize continued negotiations.</t>
  </si>
  <si>
    <t>https://en.yna.co.kr/view/AEN20190725000858325?section=national/defense; https://www.npr.org/2019/07/25/745144254/north-korea-conducts-missile-tests-while-bolton-meets-with-officials-in-seoul</t>
  </si>
  <si>
    <t>690 km</t>
  </si>
  <si>
    <t>2 of 2 tests</t>
  </si>
  <si>
    <t>Described as a "New-type Large-caliber Multiple Launch Guided Rocket System", it is not totally clear if this is the KN-24 or KN-25. The launch location is also unclear but believed to be in the Wonsan area. The missiles were launched within a few minutes of each other. (1 of 2)</t>
  </si>
  <si>
    <t>https://en.yna.co.kr/view/AEN20190731000556325; https://www.mod.go.jp/j/press/news/2019/07/31a.html</t>
  </si>
  <si>
    <t>KN-25</t>
  </si>
  <si>
    <t>25 km</t>
  </si>
  <si>
    <t>220 km</t>
  </si>
  <si>
    <t>North Korea launched two rockets within a short period of time. The flight path, and the description in later DPRK statements, appears consistent with the KN-25 missiles. The exact location is not clear but one report placed it as somewhere in Yonghung. (1 of 2)</t>
  </si>
  <si>
    <t>https://kcnawatch.org/newstream/1564726601-671457213/supreme-leader-kim-jong-un-guides-test-fire-of-new-type-large-caliber-multiple-launch-guided-rocket-system/; https://en.yna.co.kr/view/AEN20190802000754325; https://www.mod.go.jp/j/press/news/2019/08/02d.html;</t>
  </si>
  <si>
    <t>Kwail Airbase</t>
  </si>
  <si>
    <t>Kwail, "western area operational airbase"</t>
  </si>
  <si>
    <t>37 km</t>
  </si>
  <si>
    <t>450 km</t>
  </si>
  <si>
    <t>1 of 2 tests, the test came only a few days after a set of MLRS tests. The MLRS tests were of missiles too small to be included in this dataset. In a statement following the test, North Korea claimed continued US-ROK military exercises were why it carried out the tests. The missiles were fired from the southwest of North Korea in an eastern direction across the peninsula.</t>
  </si>
  <si>
    <t>https://en.yna.co.kr/view/AEN20190807000454325?section=nk/nk#none; https://twitter.com/DaveSchmerler/status/1158857426415882248/photo/1; https://www.bbc.com/news/world-asia-49244654</t>
  </si>
  <si>
    <t>Hwasong-11B (KN-24)</t>
  </si>
  <si>
    <t>Hungnam</t>
  </si>
  <si>
    <t>Chakto-dong, Hamhung, Hamhung Beach</t>
  </si>
  <si>
    <t>48 km</t>
  </si>
  <si>
    <t>1 of 2 tests, the missiles were fired from the Eastern coast of North Korea. Initially believed to be another KN-23 test, photographs released by North Korea confirmed it was a new type of missile strongly resembling the US's ATACMS. Information published by North Korea in April 2023 suggests that this missile has the internal designation of Hwasong-11B.</t>
  </si>
  <si>
    <t>https://www.washingtonpost.com/world/asia_pacific/fast-low-and-hard-to-stop-north-koreas-missile-tests-crank-up-the-threat-level/2019/08/15/adf3f3e4-bdc3-11e9-aff2-3835caab97f6_story.html; https://www.nknews.org/pro/unpacking-north-koreas-new-weapon-the-songun-atacms/; https://twitter.com/JosephHDempsey/status/1160344505486401538; https://www.theguardian.com/us-news/2019/aug/10/north-korea-fires-two-projectiles-shortly-after-trump-dismissed-earlier-launches; https://en.yna.co.kr/view/AEN20190811000351325?section=nk/nk; https://www.nknews.org/2019/08/kim-jong-un-guided-test-fire-of-new-weapon-with-superior-tactical-character/?utm_content=buffer483b1&amp;utm_medium=social&amp;utm_source=twitter.com&amp;utm_campaign=buffer;
https://twitter.com/ArmsControlWonk/status/1644749581727432705</t>
  </si>
  <si>
    <t>1 of 2 tests, the missiles were fired from the Eastern coast of North Korea. Initially believed to be another KN-23 test, photographs released by North Korea confirmed it was a new type of missile strongly resembling the US's ATACMS.</t>
  </si>
  <si>
    <t>Tongchan</t>
  </si>
  <si>
    <t>Kangwon</t>
  </si>
  <si>
    <t>230 km</t>
  </si>
  <si>
    <t>1 of 2 tests</t>
  </si>
  <si>
    <t>https://m-en.yna.co.kr/view/AEN20190816001354325?section=national/defense; https://thediplomat.com/2019/08/north-korea-continues-2019-missile-test-flurry-with-new-short-range-missile-launches/; https://www.wsj.com/articles/north-koreas-missile-tests-fail-to-provoke-response-from-washington-11566039601;</t>
  </si>
  <si>
    <t>Sondok Airbase</t>
  </si>
  <si>
    <t>Sondok Military Airfield</t>
  </si>
  <si>
    <t>97 km</t>
  </si>
  <si>
    <t>380 km</t>
  </si>
  <si>
    <t>https://en.yna.co.kr/view/AEN20190824000453325?section=nk/nk; https://twitter.com/ArmsControlWonk/status/1165390446966661121; https://www.nytimes.com/2019/08/23/world/asia/north-korea-missile-tests-japan-south-korea.html; https://www.bbc.com/news/world-asia-49455689;</t>
  </si>
  <si>
    <t>Kaechon Air Base</t>
  </si>
  <si>
    <t>330 km</t>
  </si>
  <si>
    <t>The test came only a few hours after North Korea stated it was willing to continue talks with the US and shortly before John Bolton found out on twitter he was fired. Reports from the ROK Joint Chiefs reported two missiles launched and tracked, images later released by DPRK state media however show evidence that it launched three missiles, suggesting one of the tests failed early in flight. As such, three entries are recorded for this test with the last being recorded as a failure. It is not clear exactly what time the failed launch took place. (1 of 3 tests)</t>
  </si>
  <si>
    <t>https://en.yna.co.kr/view/AEN20190910001055325?section=national/defense; https://twitter.com/DaveSchmerler/status/1171805482958409729; https://twitter.com/JosephHDempsey/status/1171550160247250944; https://www.cbsnews.com/news/north-korea-confirms-second-test-launch-multiple-rocket-launcher-says-kim-jong-un-observed/; https://www.cnn.com/2019/09/10/asia/north-korea-projectiles-launch/index.html; https://www.theguardian.com/world/2019/sep/10/north-korea-launches-two-projectiles-hours-after-nuclear-talks-offer;https://www.bloomberg.com/news/articles/2019-09-11/north-korea-s-kim-oversaw-test-of-super-large-missile-launcher;</t>
  </si>
  <si>
    <t>2 of 3 tests</t>
  </si>
  <si>
    <t>3 of 3 tests</t>
  </si>
  <si>
    <t>Pukguksong-3</t>
  </si>
  <si>
    <t>Yonghung Bay</t>
  </si>
  <si>
    <t>910 km</t>
  </si>
  <si>
    <t>Test of new SLBM. The missile appears to have been launched from an underwater barge. The exact location is not clear but it appears to have been launched off the coast of Wonsan, the site of many other missile tests. North Korea has carried out successful tests from submarines in the past and future tests of this system would likely involve using a submarine as the launch platform. The missile was launched on a lofted trajectory. David Wright estimates that if it been launched to maximize distance it likely could have flown for approx 1,900 km.</t>
  </si>
  <si>
    <t>https://www.bbc.com/news/world-asia-49915224; https://www.apnews.com/d6a459d8c4774153ad71de95e9effea0; https://allthingsnuclear.org/dwright/north-koreas-latest-missile-test; https://www.washingtonpost.com/world/asia_pacific/north-korea-tests-ballistic-missile-in-show-of-strength-ahead-of-new-talks/2019/10/02/199a7488-e4de-11e9-b7da-053c79b03db8_story.html;</t>
  </si>
  <si>
    <t>90 km</t>
  </si>
  <si>
    <t>370 km</t>
  </si>
  <si>
    <t>It is not clear where this test took place. South Korea reported it as "from areas in the city of Sunchon, South Pyongan Province". There's an airbase in that area which could be the location given that North Korea has used them, and this one specifically, as launch sites in the past. If more precise location information becomes available this may be changed. Perhaps most notable about this test is how much North Korea appears to have downplayed it. Kim Jong Un was not reported to have attended the test as he has in the past and few photos were released (making it an especially challenging geolocation puzzle). Given the date of the test, the timing makes this the spookiest DPRK missile test to date. (1 of 2)</t>
  </si>
  <si>
    <t>https://en.yna.co.kr/view/AEN20191031011453325; https://twitter.com/JosephHDempsey/status/1189872974477905922?s=20; https://www.nknews.org/2019/10/north-korean-media-hails-perfection-of-new-multiple-launch-rocket-system/;</t>
  </si>
  <si>
    <t>Yonpo Airport</t>
  </si>
  <si>
    <t>North Korea launched two large-calibar MLRS rockets on Thanksgiving 2019. Noteably, the two missiles were launched within 30 seconds of each other, a step up from the three minutes on the Halloween test earlier in 2019. Phtographs later revelaed the location of the test to be Yonpo Airport. 1 of 2.</t>
  </si>
  <si>
    <t>https://www.reuters.com/article/us-northkorea-missiles-kim/north-koreas-thanksgiving-day-test-shows-improving-speed-for-missile-crews-idUSKBN1Y229Z; https://www.washingtonpost.com/world/asia-pacific/north-korea-launches-two-projectiles-in-thanksgiving-message-to-trump/2019/11/28/3cb203d4-11be-11ea-924c-b34d09bbc948_story.html; https://twitter.com/JosephHDempsey/status/1200375851667394561; https://twitter.com/dagyumji/status/1199992317702070273</t>
  </si>
  <si>
    <t>Sangum-ri</t>
  </si>
  <si>
    <t>35 km</t>
  </si>
  <si>
    <t>240 km</t>
  </si>
  <si>
    <t>North Korea's first test of 2020. The test coincided with a large scale military exercise in the area. Images show the tests were overseen by Kim Jong Un. The two KN-25 missiles were reportedly launched within twenty seconds of each other. It is not clear if an additional KN-25 missile was also tested in addition to these. The tests also involved the launching of multiple, much shorter range missiles which are not included in this database. (1 of 2)</t>
  </si>
  <si>
    <t>https://www.wsj.com/articles/north-korea-fires-two-missiles-in-its-first-weapons-test-this-year-11583126221; https://apnews.com/95c86dab9fbc1f5cbb1848a53ffe344e?utm_medium=AP&amp;utm_campaign=SocialFlow&amp;utm_source=Twitter; https://www.nknews.org/pro/a-return-to-form-north-korea-kicks-off-its-2020-testing-campaign/?t=1583422381022; https://en.yna.co.kr/view/AEN20200302005254325?section=nk/nk; https://www.washingtonpost.com/world/asia_pacific/souths-military-north-korea-fires-unidentified-projectile/2020/03/01/a4a8b012-5c39-11ea-ac50-18701e14e06d_story.html</t>
  </si>
  <si>
    <t>Sondok</t>
  </si>
  <si>
    <t>The exact location of the test is unknown, it appears to be near the beach by Sondok Airport, the site of a previous test of the system. The test was accompanied by smaller MLRS launches, some of which may have been mistaken for KN-25 launches. The number and type of missiles launched is currently disputed with the ROK stating 3 missiles matching the KN-25 flight pattern were launched whereas the US stated as many as 5 were launched. Images appear to show at least two KN-25 missiles launched. This entry may be updated as new information is released. The missiles appear to have been aimed at a small island in the East Sea (potentially located at 40.646, 129.547) but it is not clear if these missiles or other projectiles impacted it. (1 of 3)</t>
  </si>
  <si>
    <t>https://www.38north.org/2020/03/jdempsey031020/; https://en.yna.co.kr/view/AEN20200309000455325?section=national/defense; https://www.politico.com/news/2020/03/08/north-korea-weapons-launch-124200;</t>
  </si>
  <si>
    <t>Sunchon</t>
  </si>
  <si>
    <t>410 km</t>
  </si>
  <si>
    <t>The test came in the midst of the global coronavirus pandemic. The exact location of the missile launches is not clear. Yonhap reported them as being launched from the North Pyongan province. Later reporting narrowed it to the Sunchon area. Online open source researchers speculated it may be approx 39°49'23.3"N 124°49'39.7"E, approx 5 km outside of Sunchon.(1 of 2)</t>
  </si>
  <si>
    <t>https://thediplomat.com/2020/03/north-korea-launches-2-short-range-ballistic-missiles/; https://en.yna.co.kr/view/AEN20200321000452325; https://twitter.com/GreatPoppo/status/1242404241026609152; https://twitter.com/JosephHDempsey/status/1241487923507273728; https://www.gov.uk/government/news/foreign-office-statement-following-north-korea-missile-tests-20-march-2020; https://en.yna.co.kr/view/AEN20200321000900325?section=search</t>
  </si>
  <si>
    <t>This test marked the busiest month of missile testing in North Korean history. Slight variations in the missile and TEL suggest this may be a newly modified version of the KN-25. Pictures released following the test show them impacting the same small island in the East Sea, off the coast of North Korea. As with several other recent tests of the system, North Korea launched these missiles in a pair with only a 20 second interval between them. The test is believed to have been carried out in the Wonson area along the shoreline. An exact location has not yet been determined. Currently, this is placed at the Hodo Peninsula, an area which North Korea has frequently used for other missile tests. (1 of 2)</t>
  </si>
  <si>
    <t>https://en.yna.co.kr/view/AEN20200330000352325?section=nk/nk; https://m-en.yna.co.kr/view/AEN20200329000354325?section=nk/nk; https://www.bbc.com/news/world-asia-52087810</t>
  </si>
  <si>
    <t>Hwasong-11C</t>
  </si>
  <si>
    <t>On March 24, 2021, North Korea conducted its first ballistic missile test in nearly a year. The Japanese government initially announced detection of the tests, stating that two missiles were launched at 10:04 and 10:23 PM UTC, reaching an apogee of 60 km and a range of 450 km. According to the South Korean government, the launches occured at 10:06 and 10:25. The official North Korean announcement on March 25 claimed that the missiles had in fact flown 600 km. The missiles may have conducted a pitch-up maneuver, similar to the KN-23, however, no independent confrimation is available of a 600 km flight. (1 of 2) Information published by North Korea in April 2023 suggests that this missile has the internal designation of Hwasong-11C.</t>
  </si>
  <si>
    <t>https://kcnawatch.org/newstream/1616706026-838802969/new-type-tactical-guided-missiles-test-fired/
https://english.kyodonews.net/news/2021/03/fad86f1e5176-breaking-news-n-korea-may-have-fired-ballistic-missile-japan-govt.html
https://en.yna.co.kr/view/AEN20210325000656325?section=nk/nk
Joseph Dempsey
https://twitter.com/ArmsControlWonk/status/1644749581727432705</t>
  </si>
  <si>
    <t>https://kcnawatch.org/newstream/1616706026-838802969/new-type-tactical-guided-missiles-test-fired/
https://english.kyodonews.net/news/2021/03/fad86f1e5176-breaking-news-n-korea-may-have-fired-ballistic-missile-japan-govt.html
https://en.yna.co.kr/view/AEN20210325000656325?section=nk/nk
Joseph Dempsey</t>
  </si>
  <si>
    <t>Rail-mobile KN-23</t>
  </si>
  <si>
    <t>Yangdok</t>
  </si>
  <si>
    <t>On September 15,  North Korea launched two KN-23-type SRBMs from a train in Yangdok county. According to the South Korean Joint Cheifs of Staff, the missiles were launched at 3:34 and 3:39 UTC, reaching an altitude of 60 km and a range of 800 km. Several hours later, South Korea tested a submarine-launched ballistic missile.  (1 of 2)</t>
  </si>
  <si>
    <t>https://en.yna.co.kr/view/AEN20210915005652325?section=nk/nk
https://www.reuters.com/business/aerospace-defense/skorea-successfully-tests-submarine-launched-ballistic-missile-blue-house-2021-09-15/
https://www.reuters.com/world/asia-pacific/nkorea-launches-were-test-new-railway-borne-missile-system-kcna-2021-09-15/</t>
  </si>
  <si>
    <t>Hwasong-12B</t>
  </si>
  <si>
    <t>HGV</t>
  </si>
  <si>
    <t>Less than two weeks after the rail-mobile missile launch, North Korea tested a new missile which it called the Hwasong-8. The name of the missile was subsequently reassigned; when Sergei Shoigu visited North Korea and 2023, the missile was called the Hwasong-12B. The missile's payload was claimed to be a hypersonic glide vehicle, mounted on top of what appeared to be a modified Hwasong-12 missile. According to the South Korean Joint Cheifs of Staff, the missile was launched at 9:40PM UTC, reaching an altitude of 60 km and travelling 200 km. It is possible that the 200 km range is for the booster only, and the HGV travelled further, but was not observed by radar. Yonhap noted the trajectory was "unique." This was the first appearance of the Hwasong-12B, although Kim Jong-un hinted at the existence of an HGV in January 2021.</t>
  </si>
  <si>
    <t>https://m-en.yna.co.kr/view/AEN20210928000455325?section=nk/nk
https://www.bbc.com/news/world-asia-58729701</t>
  </si>
  <si>
    <t>Hwasong-11S (Navalized KN-23)</t>
  </si>
  <si>
    <t>590 km</t>
  </si>
  <si>
    <t>On October 19, 2021, North Korea conducted its first SLBM test in over two years. This new missile, which appears to be a modified KN-23, was revelaed at a major defense exhibition in Pyongyang the previous week. The missile reached an altitude 60 km and travelled 590 km. The missile was launched from the Gorae-class submarine used in previous SLBM tests. Information published by North Korea in April 2023 suggests that this missile has the internal designation of Hwasong-11S.</t>
  </si>
  <si>
    <t>https://en.yna.co.kr/view/AEN20211019002958325?section=nk/nk
https://twitter.com/ArmsControlWonk/status/1644749581727432705</t>
  </si>
  <si>
    <t>Hwasong-12A?</t>
  </si>
  <si>
    <t>700 km</t>
  </si>
  <si>
    <t>North Korea's first missile test of 2022. The missile appeared to be a new variant of the Hwasong-12B (also known as the Hwasong-8), this time with a maneuvering re-entry vehicle (MaRV) rather than a hypersonic glide vehicle. The Japanese Ministry of Defense stated that the missile travelled approximately 500 km, assuming it followed a normal ballistic trajectory. The North Korean government stated that the re-entry vehicle travelled 700 km, including a 120 km lateral maneuver.</t>
  </si>
  <si>
    <t>https://en.yna.co.kr/view/AEN20220105001855325?section=national/defense
https://www.reuters.com/world/asia-pacific/nkorea-says-launch-wednesday-was-hypersonic-missile-yonhap-2022-01-05/
mod.go.jp/j/press/news/2022/01/05b.html</t>
  </si>
  <si>
    <t>The second test of the MaRV-equipped Hwasong-12B. The South Korean Joint Chiefs of Staff and Japanese Ministry of Defense stated that the missile travelled approximately 700km , assuming a ballistic trajectory. North Korea stated the missile flew 1000 km and conducted a 240 km "corkscrew" maneuver. This missile's initial trajectory alarmed North American Aerospace Defense Command (NORAD), resulting in a 15 minute ground stop of aircraft on the US west coast.</t>
  </si>
  <si>
    <t>https://en.yna.co.kr/view/AEN20220111001057325
https://www.mod.go.jp/j/press/news/2022/01/11b.html
https://twitter.com/JosephHDempsey/status/1481042465037688840
https://www.cnn.com/2022/01/13/politics/north-korean-missile-faa-grounded-planes/index.html</t>
  </si>
  <si>
    <t>Uiju</t>
  </si>
  <si>
    <t>36 km</t>
  </si>
  <si>
    <t>Described by North Korea as a "drill for checking... the action procedures of the railway-bourne missile regiment of North Phyongan Province". This was the second test of North Korea's rail-mobile KN-23 variant. Two missiles were fired, at 2:41 PM and 2:52 PM local time, travelling 430 km and reaching an apogee of 36 km.</t>
  </si>
  <si>
    <t>https://en.yna.co.kr/view/AEN20220114007056325?section=national/defense
https://twitter.com/joshjonsmith/status/1482099636165038080
https://twitter.com/JosephHDempsey/status/1481973693496664067</t>
  </si>
  <si>
    <t>42 km</t>
  </si>
  <si>
    <t>Less than 72 hours after the January 14 test, North Korea conducted another missile test. Two KN-24 missiles were fired from the Sunan area near Pyongyang at 8:50 AM and 8:54 AM January 17 (local time). The missiles travelled approximately 380 km and reached an apogee of 42 km.</t>
  </si>
  <si>
    <t>https://en.yna.co.kr/view/AEN20220117001954325?section=nk/nk
https://twitter.com/JosephHDempsey/status/1483061011112509441</t>
  </si>
  <si>
    <t>20 km</t>
  </si>
  <si>
    <t>190 km</t>
  </si>
  <si>
    <t>North Korea conducted a test launch of two KN-23 missiles, fired at 8:00 AM and 8:05 AM January 27 (local time). The missiles flew on a deeply depressed trajectory, flying only approximately 190 km with a maximum apogee of 20 km. Due to atmospheric friction, the missiles glowed red hot as they impacted their target, Alsom island.</t>
  </si>
  <si>
    <t>https://en.yna.co.kr/view/AEN20220127001554325?section=nk/nk
https://twitter.com/nktpnd/status/1486826123522719748
https://twitter.com/JosephHDempsey/status/1486494673107668993</t>
  </si>
  <si>
    <t>2000 km</t>
  </si>
  <si>
    <t>North Korea finished its January missile tests by launching one Hwasong-12 IRBM at 7:52 AM January 30 (local time). This was the first Hwasong-12 test since September 2017. The trajectory, travelling 2000 km with a 800 km apogee, closely resembled the Hwasong-12 test of May 14, 2017. During January 2022, North Korea launched 9 ballistic missiles, equalling the previous record from March 2020.</t>
  </si>
  <si>
    <t>https://en.yna.co.kr/view/AEN20220130000353325?section=nk/nk
https://www.mod.go.jp/j/press/news/2022/01/30b.html
https://twitter.com/DuitsyWasHere/status/1487614371303854087
https://twitter.com/ArmsControlWonk/status/1487598101225476096
https://twitter.com/JosephHDempsey/status/1487564026603261954?s=20&amp;t=yqtpvyU3v0Ec-pTaXY-1-Q</t>
  </si>
  <si>
    <t>620 km</t>
  </si>
  <si>
    <t>300 km</t>
  </si>
  <si>
    <t>On February 27 (local time 7:52 AM), North Korea launched a ballistic missile on a lofted trajectory. The official statement made little mention of the missile itself, but noted that the payload conducted tests related to the development of a reconnaissance satellite, including camera operation, data transmission, and attitude control. KCNA released photographs of the earth taken by the payload, but no pictures of the missile itself. Equipment tested in this launch is almost certainly related to the development of a MIRV bus.</t>
  </si>
  <si>
    <t>https://twitter.com/nktpnd/status/1498042983098331141?s=20&amp;t=PbwgoY3Y74ajWEYLZDwpgg
https://en.yna.co.kr/view/AEN20220227000355325?section=nk/nk</t>
  </si>
  <si>
    <t>270 km</t>
  </si>
  <si>
    <t>At 8:48 AM on March 5 (local time) North Korea conducted a second missile launch related to the development of a reconnaissance satellite. North Korea's press release stated that the data transmission and command and control systems were tested. Equipment tested in this launch is almost certainly related to the development of a MIRV bus.</t>
  </si>
  <si>
    <t>https://en.yna.co.kr/view/AEN20220305000853325?section=search
https://twitter.com/GalloVOA/status/1500216157843845124?s=20&amp;t=-9e4-0m4sjUbCUbrxgJ6YA</t>
  </si>
  <si>
    <t>Hwasong-17</t>
  </si>
  <si>
    <t>North Korea conducted an attempted launch on March 16 which failed shortly after liftoff. NHK initially stated that "North Korea may have launched a projectile that could be a missile," while the South Korean government was initially unable to confirm the launch. According to NKnews, the missile's erratic flight path and destruction could be heard and seen from the city, including a red cloud indicative of nitrogen tetroxide or IRFNA.</t>
  </si>
  <si>
    <t>https://twitter.com/ELINTNews/status/1503894603841351680
https://www.rfi.fr/en/north-korea-fires-unidentified-projectile-but-launch-fails
https://www.nknews.org/2022/03/exclusive-north-korean-projectile-debris-fell-near-pyongyang-after-test-failure/</t>
  </si>
  <si>
    <t>6248 km</t>
  </si>
  <si>
    <t>1090 km</t>
  </si>
  <si>
    <t xml:space="preserve">At 2:34 PM local time on March 24, 2022, North Korea conducted its first ICBM launch since 2017. The missile reached an apogee of over 6200 km, travelling nearly 1100 km downrange, with a flight time of nearly 71 minutes. North Korea's press release claimed the missile tested was the Hwasong-17, but analysts suspect the footage of the Hwasong-17 was actually from the failed March 16 launch, raising the possibility that the March 24 launch was a previously-tested ICBM. Yonhap noted that South Korea believes the March 24 test may have been a Hwasong-15. </t>
  </si>
  <si>
    <t>https://en.yna.co.kr/view/AEN20220324007454325?section=national/defense
https://twitter.com/GalloVOA/status/1507100219749515283?s=20&amp;t=OWro8Z_goTH6WIRlmM6oUg
https://twitter.com/nktpnd/status/1507103483861864457?s=20&amp;t=ZvAXFux3dYc6DqtlRC_T8Q
https://twitter.com/DaveSchmerler/status/1507105646755430410?s=20&amp;t=ZvAXFux3dYc6DqtlRC_T8Q
https://www.nknews.org/pro/imagery-casts-doubt-over-north-koreas-hwasong-17-icbm-claims/
https://twitter.com/DuitsyWasHere/status/1507448468050112512</t>
  </si>
  <si>
    <t>Hwasong-11D</t>
  </si>
  <si>
    <t>110 km</t>
  </si>
  <si>
    <t>On 16 April 2022, Kim Jon-Un oversaw a test of a ""New-type Tactical Guided Weapon." Two missiles were launched at approximately 6:00 PM local time, and travelled 110 km downrange. The KCNA press release about the launch explicitly stated that the missile has a tactical nuclear role, and connected the system with the goals set forth at the 8th WPK Congress in January 2021. Information published by North Korea in April 2023 suggests that this missile has the internal designation of Hwasong-11D.</t>
  </si>
  <si>
    <t>https://en.yna.co.kr/view/AEN20220417000452325?section=search
https://twitter.com/nktpnd/status/1515439983372521480?s=20&amp;t=DlsakaPQnIlxMWFjMtD1rg
http://kcna.kp/kp/article/q/ef857f3a6a119b3cd07e76774404678c.kcmsf
https://twitter.com/ArmsControlWonk/status/1644749581727432705</t>
  </si>
  <si>
    <t>780 km</t>
  </si>
  <si>
    <t>470 km</t>
  </si>
  <si>
    <t>At 12:03 PM local time on 4 May 2022, North Korea launched a missile that traveled 470 km downrange and reached an altitude of 708 km. North Korea did not issue a press release about the launch. However, the trajectory is somewhat similar to that of the missile tests conducted on 16/27 February and 4/5 March. The test might therefore have been a test of ICBM or satellite components, or a failed ICBM test. On May 18, CNN reported that the US government believes this test was a failed ICBM launch.</t>
  </si>
  <si>
    <t>https://en.yna.co.kr/view/AEN20220504005153325
https://www.mod.go.jp/j/press/kisha/2022/0504a_r.html
https://twitter.com/DaveSchmerler/status/1522253589825171458?s=20&amp;t=AbCbZkSMGOzn9ZPiSV3BqA
https://twitter.com/nktpnd/status/1521734441986666497?s=20&amp;t=YUHW_4QwPKKUYtopYaIyuw
https://twitter.com/DuitsyWasHere/status/1521909116041523201?s=20&amp;t=O71ECzzSlkGqlgg4aOb59Q
https://edition.cnn.com/2022/05/17/politics/us-assessment-north-korea-missile-test/index.html</t>
  </si>
  <si>
    <t>600 km</t>
  </si>
  <si>
    <t>At 2:07 PM local time on 7 May, North Korea conducted an apparent SLBM test. The missile traveled 600 km downrange and reached an altitude of 60 km, a similar performance to the navalized KN-23 tested in October 2021. North Korea did not issue a press release about the test, and it is therefore unclear if it was considered successful.</t>
  </si>
  <si>
    <t>https://en.yna.co.kr/view/AEN20220507002155325?section=national/defense
https://www.mod.go.jp/j/press/news/2022/05/07b.html</t>
  </si>
  <si>
    <t>360 km</t>
  </si>
  <si>
    <t>On May 12, North Korea launched three ballistic missiles. The test occured two days after conservative Yoon Suk-yeol was sworn in as President of South Korea. North Korea did not issue a press release regarding the test, although analysts noted that the trajectory was very similar to that observed in known KN-25 tests.</t>
  </si>
  <si>
    <t>https://en.yna.co.kr/view/AEN20220512012153325?section=national/defense
https://twitter.com/JosephHDempsey/status/1524726012529065986</t>
  </si>
  <si>
    <t>540 km</t>
  </si>
  <si>
    <t>On May 25 (local time), North Korea conducted three missile launches. The first, at 6:00 AM local time, reached an apogee of 360 km and travelled 540 km downrange. The South Korean and US governments believe that this first missile was a failed ICBM test, possibly of the Hwasong-17. Approximately 37 minutes later, two further missiles wre launched. One reached an altitude of 20 km and "vanished," presumably failing mid-flight. The other missile reached an apogee of 60 km and a range of 760 km. The South Korean government believed these second two launches were of KN-23 missiles. According to CNN, data available to the US intelligence community indicated that one of the missiles may have conducted a "double arc" maneuver. North Korea did not issue a press release regarding any of the launches, which occurred shortly after the conclusion of US President Biden's first visit to South Korea since taking office.</t>
  </si>
  <si>
    <t>https://en.yna.co.kr/view/AEN20220525000755325?section=national/defense
https://www.mod.go.jp/j/press/news/2022/05/25c.html
https://edition.cnn.com/2022/05/24/asia/north-korea-missile-intl/index.html
https://www.cnn.com/2022/05/27/politics/us-assessment-north-korea-missiles/index.html</t>
  </si>
  <si>
    <t>760 km</t>
  </si>
  <si>
    <t>350 km</t>
  </si>
  <si>
    <t>On June 5, North Korea launched several short-range ballistic missiles from multiple locations in less than an hour. According to the South Korean governent, 8 missiles were launched between 9:08 and 9:43 AM local time from Sunan, Kaechon, Tongchang-ri, and Hamhung, travelling 110 to 670 km with apogees between 25 and 90 km. The Japanese government lists six launches between 9:06 and 9:41 AM, from the east coast, west coast, and inland, travelling 300 to 400 km with apogees of approximately 50 and 100 km. The Japanese government further indicated that some of the missiles may have flown on "irregular" trajectories, suggesting that at least one missile may have conducted a "pull-up" maneuver. North Korea did not issue a press release regarding the launch. Following this test, the US and South Korean armies launched 8 ATACMS short-range missiles. The 9:06 missile was launched from North Korea's west coast, according to the Japanese government.</t>
  </si>
  <si>
    <t>https://en.yna.co.kr/view/AEN20220305000454325?input=tw
https://www.mod.go.jp/j/press/news/2022/06/05b.html"
https://www.cnbc.com/2022/06/06/south-korea-us-launch-missiles-after-north-koreas-missile-firings.html</t>
  </si>
  <si>
    <t>2 of 8 tests. Launched from the east coast, according to the Japanese government.</t>
  </si>
  <si>
    <t>https://en.yna.co.kr/view/AEN20220305000454325?input=tw
https://www.mod.go.jp/j/press/news/2022/06/05b.html</t>
  </si>
  <si>
    <t>3 of 8 tests. Launched from the west coast, according to the Japanese government.</t>
  </si>
  <si>
    <t>between 25 and 90 km</t>
  </si>
  <si>
    <t>between 110 and 670 km</t>
  </si>
  <si>
    <t>4 of 8 tests. Given that the known launch times occurred at appoximately 5 minute intervals, it is possible that the two remaining launches occurred at approximately 12:20 and 12:35 AM UTC. These two missiles may be the 110 km range, 25 km apogee missiles observed by South Korea, but not reported in the Japanese press release.</t>
  </si>
  <si>
    <t>5 of 8 tests. Launched from an inland area, according to the Japanese government. Possibly one of the 600km tests observed by South Korea</t>
  </si>
  <si>
    <t>6 of 8 tests. Launched from the west coast, according to the Japanese government.</t>
  </si>
  <si>
    <t>7 of 8 tests Given that the known launch times occurred at appoximately 5 minute intervals, it is possible that the two remaining launches occurred at approximately 12:20 and 12:35 AM UTC. These two missiles may be the 110 km range, 25 km apogee missiles observed by South Korea, but not reported in the Japanese press release.</t>
  </si>
  <si>
    <t>8 of 8 tests. Launched from an inland area, according to the Japanese government. Possibly one of the 600km tests observed by South Korea</t>
  </si>
  <si>
    <t>Taechon Reservoir</t>
  </si>
  <si>
    <t>On 6:53 AM local time on 25 September 2022, North Korea launched one missile. According to the South Korean Joint Chiefs of Staff, the missile was launched from a location near Taechon, North Pyongan province, and travelled approximately 600 km, reaching an apogee of 60 km. The Japanese government stated the missile flew 400 km on an irregular trajectory, with an apogee of 50 km. The launch took place two days after the aircraft carrier USS Ronald Reagan arrived in Busan for exercises.
On October 9, North Korea issued a press release and photographs stating "At dawn of September 25, a simulated launching drill of ballistic missile... was conducted at the underwater launching ground in a reservoir in the northwestern part of Korea." North Korea further stated that "The drill was aimed at confirming the order of taking tactical nuclear warheads out and transporting them and of managing them in a rapid and safe way at the time of operation, checking the reliability of the overall management system, making the units acquire launching capabilities of the ballistic missile at the underwater silos and inspecting their rapid response posture." An analyst subsequently noted that in one of the pictures, Kim Jong-un appears to be standing on the Taechon dam.</t>
  </si>
  <si>
    <t>https://en.yna.co.kr/view/AEN20220925000355325?section=nk/nk
https://www.mod.go.jp/j/press/kisha/2022/0926a.html
https://apnews.com/article/south-korea-north-ronald-reagan-government-and-politics-27b1aaea7df51e52d39e0465ea18d4dd"
https://twitter.com/nktpnd/status/1579228144283680769
https://twitter.com/ISNJH/status/1579274266021068800
http://kcna.kp/en/article/q/b99a0b7ec8b44d08af33e5402ebf5d6c.kcmsf</t>
  </si>
  <si>
    <t>Sunan</t>
  </si>
  <si>
    <t>Three days after the previous test, North Korea launched two SRBMs. According to the South Korean Joint Chiefs of Staff, the missiles were launched from near Sunan and detected between 6:10 and 6:20 AM local time, travelling 360 km with an apogee of 30 km. Yonhap additionally noted that the missiles might be KN-23s. The Japanese government stated the missiles were launched at 6:10 and 6:17 AM, travelling between 300 and 350 km, with an apogee of 50 km. The test took place the day before US Vice President Kamala Harris arrived in South Korea.
The launch location was subsequently geolocated by analysts using pictures released by North Korea on October 9. According to North Korea, the test simulated the loading and launching of nuclear warheads "for the purpose of neutralizing the airports in the operation zones of south Korea."</t>
  </si>
  <si>
    <t>https://en.yna.co.kr/view/AEN20220928009057315
https://www.mod.go.jp/j/press/news/2022/09/28c.html
https://apnews.com/article/kamala-harris-seoul-south-korea-north-joint-chiefs-of-staff-d281b4dc04219c0d85713f3cf15cb7ba
https://twitter.com/ISNJH/status/1579499843856531456
http://kcna.kp/en/article/q/b99a0b7ec8b44d08af33e5402ebf5d6c.kcmsf</t>
  </si>
  <si>
    <t>Hours after the arrival of US Vice President Kamala Harris in South Korea, North Korea launched two missiles. According to the South Korean Joint Chiefs of Staff, the missiles were detected between 8:48 and 8:57 PM local time and launched from the vicinity of Sunchon, travelling approximately 350 km with an apogee of 50 km. According to the Japanese government, the missiles were launched 8:47 and 8:53 PM local time, flying approximately 300 km with an apogee of 50 km.
The launch location was subsequently geolocated by analysts using pictures released by North Korea on October 9.</t>
  </si>
  <si>
    <t>https://en.yna.co.kr/view/AEN20220929010154325?section=nk/nk
https://www.mod.go.jp/j/press/news/2022/09/29d.html</t>
  </si>
  <si>
    <t>West Sunan</t>
  </si>
  <si>
    <t>North Korea conducted its 4th missile test in a week, launching two missiles on October 1 (local time). According to the South Korean Joint Chiefs of Staff, the missiles were launched from the Sunan area and detected between 6:45 and 7:03 AM local time, and travelled 350 km with an apogee of 30 km. According to the Japanese government, the missiles were launched at 6:42 and 6:58 AM, and travelled 400 and 350 km repectively, with an apogee of 50 km. The Japanese government also stated the missiles may have flown on an irregular trajectory.
The launch location was subsequently geolocated by analysts using pictures released by North Korea on October 9.</t>
  </si>
  <si>
    <t>https://en.yna.co.kr/view/AEN20221001000455325
https://www.mod.go.jp/j/press/news/2022/10/01b.html</t>
  </si>
  <si>
    <t>New IRBM (2022)</t>
  </si>
  <si>
    <t>970 km</t>
  </si>
  <si>
    <t>4500 km</t>
  </si>
  <si>
    <t>At 7:22 AM local time on 4 October 2022, North Korea launched an IRBM which overflew Japan, the first such launch since 2017. According to the South Korean Joint Chiefs of Staff, the missile was detected at 7:23 AM and launched from Mupyong-ri, reaching range of 4500 km and an apogee of 970 km. According to the Japanese government, the missile flew approximately 4600 km with an approximate apogee of 1000 km. The missile prompted the Japanese government to issue an alert to residents of northern Japan using the J-Alert system and a temporary stoppage of trains in the Aomori and Hokkaido regions. The follwoing day, 5 October, a South Korean missile launch failed when a Hyunmoo-2 SRBM crashed shortly after launch. 
On October 9, North Korea released images confirming that the launch was from the Mupyong-ni Arms Plant. Although the missile's performance resembled that of the Hwasong-12, the pictures indicate that it was, in fact, a new missile. North Korea stated "In order to cope with the unstable situation of the Korean Peninsula, the Central Military Commission of the Workers' Party of Korea adopted a decision to send more powerful and clear warning to the enemies on October 4 and took a measure to hit the set water area in the Pacific 4 500 kilometers across the Japanese Islands with new-type ground-to-ground intermediate-range ballistic missile."</t>
  </si>
  <si>
    <t>https://en.yna.co.kr/view/AEN20221004001354325
https://www.mod.go.jp/j/press/news/2022/10/04b.html
https://www.asahi.com/ajw/articles/14734677
https://japantoday.com/category/national/N-Korea-fires-missile-Japan-issues-alert-for-Hokkaido-Aomori
https://apnews.com/article/united-states-south-korea-north-joint-chiefs-of-staff-de60a7b5b83248c549e6e65b49b4a373
https://twitter.com/ArmsControlWonk/status/1577091660336332802?s=20&amp;t=gRyWwdK8-nbUl3HaCTpJPw
http://kcna.kp/en/article/q/b99a0b7ec8b44d08af33e5402ebf5d6c.kcmsf</t>
  </si>
  <si>
    <t>Samsok</t>
  </si>
  <si>
    <t>Less than 24 hours after the IRBM launch, North Korea launched two SRBMs. The South Korean Joint Chiefs of Staff stated the missiles were detected between 6:01 and 6:23 AM local time and launched from the Samsok region of Pyongyang, with one missile flying 350 km with an apogee of 80 km, and the other flying 800 km with an apogee of 60 km. The Japanese government stated that the missiles were launched at 6:00 and 6:15 AM and travelled 350 km (apogee 100 km) and 800 km (apogee 50 km), respectively. The Japanese government also stated the missiles may have flown on an irregular trajectory.
The launch location was subsequently geolocated by analysts using pictures released by North Korea on October 9. According to North Korea, the launch was a drill for "super-large multiple rocket launchers and tactical ballistic missiles for verifying the might of functional warheads... conducted in simulation of striking the enemies' main military command facilities."</t>
  </si>
  <si>
    <t>https://en.yna.co.kr/view/AEN20221006000853325
https://www.mod.go.jp/j/press/news/2022/10/06b.html
http://kcna.kp/en/article/q/b99a0b7ec8b44d08af33e5402ebf5d6c.kcmsf</t>
  </si>
  <si>
    <t>KN-23</t>
  </si>
  <si>
    <t>Munchon</t>
  </si>
  <si>
    <t>On October 9 (local time), North Korea launched two KN-25 rockets from a dock in Munchon, on North Korea's east coast. The South Korean Joint Chiefs of Staff stated the missiles were detected between 1:48 and 1:58 AM local time and launched from Munchon, Kangwon Province, with a range of 350 km and an apogee of 90 km. The Japanese government noted that the missiles were launched at 1:47 and 1:53 AM local time with a range of 350 km and an apogee of 100 km. The Japanese government also stated that the missiles may have been launched from the sea.
Using images released by North Korea on October 9, analysts geolocated a the launch to a dock in Munchon. According to North Korea, "the firing drill of the super-large multiple rocket launchers was waged in simulating the strike of the enemies' main ports at dawn of October 9."</t>
  </si>
  <si>
    <t>https://en.yna.co.kr/view/AEN20221009000354325?section=national/defense
https://www.mod.go.jp/j/press/news/2022/10/09b.html
http://kcna.kp/en/article/q/b99a0b7ec8b44d08af33e5402ebf5d6c.kcmsf</t>
  </si>
  <si>
    <t>On October 14 (local time), North Korea launched a short-range ballistic missile. According to the South Korean Joint Chiefs of Staff, the launch was detected at 1:49 AM and orginated from Sunan, flying 700 km with an apogee of 50 km. The Japanese government stated that the missile was launched at 1:47 AM and flew 650 km with an apogee of 50 km. The launch followed artillery drills by both South and North Korea.</t>
  </si>
  <si>
    <t>https://en.yna.co.kr/view/AEN20221014000555325?section=national/defense
https://www.mod.go.jp/j/press/news/2022/10/14b.html
http://kcna.kp/kp/article/q/66231a15d35be47fe628133314d51be2.kcmsf</t>
  </si>
  <si>
    <t>24 km</t>
  </si>
  <si>
    <t>North Korea launched two short-range ballistic missiles on October 28 (local time). According to  the South Korean Joint Chiefs of Staff, the launches were detected between 11:59 AM and 12:18 PM from the Tongchan area, and flew 230 km with an apogee of 24 kilometers. The Japanese ministry of defense did not provide launch data in its press release, and North Korea did not issue a statement.</t>
  </si>
  <si>
    <t>https://en.yna.co.kr/view/AEN20221028005657325
https://www.mod.go.jp/j/press/news/2022/10/28c.html</t>
  </si>
  <si>
    <t>Yellow Sea or West Sea</t>
  </si>
  <si>
    <t>November 2, 2022 (local time) was one of the busiest days in the history of North Korean missile testing to date, with at least 23 missile launches including both ballistic and surface-to-air missiles. The launches coincided with (and were likely a response to) the beginning of the annual joint Republic of Korea Air Force - US Air Force exercise. For 2022, Vigilant Storm (previously called the Combined Flying Training Event or CTFE) involved approximately 240 aircraft flying 1600 sorties - a record number for the exercise. According to the South Korean Joint Chiefs of Staff, the first launches detected were four SRBMs from North Pyongan Province starting at 6:51 AM. These launches were visible from the Chinese border, and analysts were able to determine the approximate launch area using pictures posted to social media. The missiles landed in the Yellow Sea, making this the first known instance of North Korea launching a ballistic missile on a westward flight path. North Korea described these launches as "simulating the strike on the enemy's air force base" using "dispersion warheads and underground infiltration warheads."</t>
  </si>
  <si>
    <t>https://en.yna.co.kr/view/AEN20221102010351325?section=nk/nk
https://twitter.com/ISNJH/status/1587675904951533570?s=20&amp;t=-4H5Va5ODeZmSEatqvs1RA
https://www.pacom.mil/Media/News/News-Article-View/Article/3205401/us-air-force-and-rok-air-force-conduct-large-scale-joint-air-training-event-vig/
http://kcna.kp/en/article/q/134a0eb1839cb01381c703e99144182130cb56020d690e14f2cca0172b52bc0f.kcmsf</t>
  </si>
  <si>
    <t>2 of 4 tests</t>
  </si>
  <si>
    <t>3 of 4 tests</t>
  </si>
  <si>
    <t>4 of 4 tests</t>
  </si>
  <si>
    <t>According to the South Korean Joint Chiefs of Staff, the next three launches were detected at approximately 8:51 AM local time from the Wonsan area. One of the missiles flew southeast, crossing the inter-Korean maritime border (called the Northern Limit Line or NLL) and landing in South Korean territorial waters. The missile landed 26 km south of the NLL, in an area 57 km east of the South Korean city of Sokcho. This is the first time North Korea has launched a missile across the NLL. The Japanese Ministry of Defense detected at least two missiles at approximately 8:50 AM, with one travelling 150 km east and reaching an apogee of 150 km, and the other (likely the missile that crossed the NLL) travelling 200 km southeast and reaching an apogee of 100 km. Several hours later, South Korea responded, with F-15K and KF-16 aircraft launching 3 SLAM-ER missiles across the NLL into North Korean territorial waters. Following this test, at 9:12 AM, and again at 4:30 PM, North Korea conducted a series of missile launches totalling at least 16 weapons. South Korea identified these as a mix of surface to air missiles (SAMs) and SRBMs, but a subsequent North Korean press release indicated that 23 SAMs were launched. It is possible that SAMs were fired without targets, which appeared on South Korean radars as following a ballistic trajectory.</t>
  </si>
  <si>
    <t>https://en.yna.co.kr/view/AEN20220307009055325?input=tw
https://www.mod.go.jp/j/press/news/2022/11/02c.html
http://kcna.kp/en/article/q/134a0eb1839cb01381c703e99144182130cb56020d690e14f2cca0172b52bc0f.kcmsf</t>
  </si>
  <si>
    <t>1920 km</t>
  </si>
  <si>
    <t>The following day, November 3, North Korea conducted six more ballistic missile launches. The first was an apparent ICBM test that failed during the second stage burn. The South Korean Joint Chiefs of Staff stated that the launch, which they believed to be a Hwasong-17, was detected at 7:40 AM local time from near Sunan, and travelled 760 km with an apogee of 1920 km. An unnamed source told Yonhap that "Following the second stage separation, however, the ICBM seems to have failed in normal flight." The Japanese Ministry of Defense stated that the missile was launched at 7:39 AM and travelled 750 km, reaching an apogee of approximately 2000 km. North Korea described the test by saying "At the request of the Academy of Defence Science on the second day of the operations, the KPA conducted important test-fire of ballistic missile to verify the movement reliability of a special functional warhead paralyzing the operation command system of the enemy." The images accompanying the North Korean press release included one photograph of a Hwasong-15 launch.</t>
  </si>
  <si>
    <t>https://en.yna.co.kr/view/AEN20221005004357325?section=nk/nk
https://www.mod.go.jp/j/press/news/2022/11/03b.html
http://kcna.kp/en/article/q/134a0eb1839cb01381c703e99144182130cb56020d690e14f2cca0172b52bc0f.kcmsf</t>
  </si>
  <si>
    <t>70 km</t>
  </si>
  <si>
    <t>330 lm</t>
  </si>
  <si>
    <t>One hour later, North Korea launched two SRBMs. The South Korean Joint Chiefs of Staff stated the launches were detected near Kaechon at 8:39 AM local time, and travelled 330 km with an apogee of 70 km. The Japanese ministry of Defense stated that the missiles were launched at 8:39 and 8:48 AM and travelled approximately 350 km with an apogee of about 50 km. Several hours after this test, South Korea announced an extension to the Vigilant Storm exercise. North Korea described the 5 short-range launches on November 3 as "five super-large multiple launch missiles and tactical ballistic missiles of various missions."</t>
  </si>
  <si>
    <t>Koksan</t>
  </si>
  <si>
    <t>130 km</t>
  </si>
  <si>
    <t>Following the decision by the US and South Korea to extend Vigilant Storm, North Korea issued a press release condemning the decision, and subsequently launched three SRBMs. The South Korean Joint Chiefs of Staff stated that the launches were detected near Koksan at around 9:35 PM, and travelled 490 km with an apogee of approximately 130 km. The Japanese Ministry of Defense stated that the missiles were launched at 9:34, 9:39, and 9:42 PM and travelled approximately 500 km with an apogee of about 150 km.</t>
  </si>
  <si>
    <t>https://en.yna.co.kr/view/AEN20220307008954325?input=tw
https://www.mod.go.jp/j/press/news/2022/11/03d.html
http://kcna.kp/en/article/q/134a0eb1839cb01381c703e99144182130cb56020d690e14f2cca0172b52bc0f.kcmsf
http://kcna.kp/en/article/q/134a0eb1839cb01381c703e99144182172074bcc258c92f396be29c5b4329d4c.kcmsf</t>
  </si>
  <si>
    <t>Sukchon</t>
  </si>
  <si>
    <t>290 km</t>
  </si>
  <si>
    <t>On November 9, North Korea conducted an additional SRBM launch. The South Korean Joint Chiefs of staff stated that that the launch was detected from near Sukchon at 3:31 PM local time, and flew 290 km with an apogee of 30 km. The Japanese Ministry of Defense stated that the missile was launched at 3:31 PM and flew about 250 km "at an extremely low altitude of about 50 km or less". North Korea did not issue a press release about the launch.</t>
  </si>
  <si>
    <t>https://en.yna.co.kr/view/AEN20221109006953325
https://www.mod.go.jp/j/press/news/2022/11/09c.html</t>
  </si>
  <si>
    <t>47 km</t>
  </si>
  <si>
    <t>On November 17, North Korea conducted an SRBM launch. The South Korean Joint Chiefs of staff stated that that the launch was detected from near Wonsan at 10:48 AM local time, and flew 240 km with an apogee of 47 km. The Japanese Ministry of Defense stated that the missile was launched at 10:47 AM, but did not provide any trajectory infomration. North Korea did not issue a press release about the launch.</t>
  </si>
  <si>
    <t>https://en.yna.co.kr/view/AEN20221117003754325
https://www.mod.go.jp/j/press/news/2022/11/17c.html</t>
  </si>
  <si>
    <t>6100 km</t>
  </si>
  <si>
    <t>On November 18, North Korea test launched an ICBM. According to the South Korean Joint Chiefs of Staff, the launch was detected at 10:15 AM local time from Sunan and flew 1000 km, reaching an apogee of 6100 km. Yonhap additionaly stated that the missile was believed to be a Hwasong-17. The Japanese Ministry of Defense stated the missile was launched at 10:14 AM and flew for 69 minutes, reaching a range of 1000 km and an apogee of 6000 km, impacting 200 km west of Oshima Island at 11:23 AM. The North Korean press release stated the missile flew for 4135 seconds, traveling 999.2 km downrange and reaching an apogee of 6040.9 km. The press release and accompanying photos and video indicated that this was the first successful Hwasong-17 launch. Kim's daughter and wife also attended the test, and his daughter was prominently featured alongside Kim in many of the pictures.</t>
  </si>
  <si>
    <t>https://en.yna.co.kr/view/AEN20221104001655325?section=nk/nk
https://www.mod.go.jp/j/press/news/2022/11/18c.html
http://kcna.kp/en/article/q/3d89e96d4ca3a9372b55987333d3e2c8.kcmsf</t>
  </si>
  <si>
    <t>On December 18, North Korea launched two medium-range ballistic missiles. According to the South Korean Joint Chiefs of Staff, the launches were detected from near Tongchang-ri at 11:13 AM and 12:05 PM local time. The missiles were fired at a steep angle and flew 500 kilometers. The Japanese Ministry of Defense stated that the missiles were launched at 11:11 and 11:52 AM, reached an apogee of 550 kilometers, and travelled 500 kilometers. North Korea stated that the launches were carried out by NADA and were primarily focused on testing satellite photography and data transmission. The payload reportedly included "one panchromatic camera for 20m resolution test, two multispectral cameras, video transmitter and transmitters and receivers of various bands, control devices and batteries." The launch vehicle appeared to be either Scud- or Nodong-derived.</t>
  </si>
  <si>
    <t>https://en.yna.co.kr/view/AEN20221218001257315?section=nk/nk
https://www.mod.go.jp/j/press/news/2022/12/18b.html
http://kcna.kp/en/article/q/134a0eb1839cb01381c703e9914418219e27e3287f830c210ca0ac62f374129f.kcmsf</t>
  </si>
  <si>
    <t xml:space="preserve">On December 23, North Korea launched two short-range ballistic missiles. According to the South Korean Joint Chiefs of Staff, the launches were detected from the Sunan area at 4:32 PM, with one missile flying 250 kilometers and the other flying 350 kilometers. The Japanese Ministry of Defense stated that at least one missile was launched at 4:31 PM, travelling 300 kilometers with an apogee of 50 kilometers. </t>
  </si>
  <si>
    <t>https://en.yna.co.kr/view/AEN20221223008254325?section=search
https://www.mod.go.jp/j/press/news/2022/12/23c.html</t>
  </si>
  <si>
    <t>Chunghwa County</t>
  </si>
  <si>
    <t>On December 31, North Korea launched 3 short-range ballistic missiles. According to the South Korean Joint Chiefs of Staff, the launches were detected at 8:00 AM from Chunghwa County and travelled 350 kilometers. The Japanese Ministry of Defense stated that the missiles were launched at 8:01, 8:14, and 8:15 AM, and all travelled 350 kilometers with an apogee of 100 kilometers. North Korea stated that the test was of (KN-25) super-large multiple rocket launchers.</t>
  </si>
  <si>
    <t>https://en.yna.co.kr/view/AEN20221231000454325
https://www.mod.go.jp/j/press/news/2022/12/31b.html
http://kcna.kp/en/article/q/5da7278a8eb1dbd31e114976a0829424.kcmsf</t>
  </si>
  <si>
    <t>5700 km</t>
  </si>
  <si>
    <t>900 km</t>
  </si>
  <si>
    <t>On February 18, 2023, North Korea conducted what it called an ICBM launching drill. According to the South Korean Joint Chiefs of staff, the launch was detected at 5:22 PM local time and flew to a range of 900 km. The Japanese Ministry of Defense stated that the missile was launched at 5:21 PM and flew for 66 minutes, reaching a range of 900 km and an apogee of 5700 km. A North Korean press release stated that the launch was a drill of an operational missile unit, under the guidance of the Missile General Bureau. The launching unit, identified as "the First Red Flag Hero Company," was placed on standby at dawn on February 18, and received the launch order at 8:00 AM. The press release indicated that the missile was a Hwasong-15, and that it flew for 4015 seconds, travelling 989 km downrange and reaching an apogee of 5768.5 km.</t>
  </si>
  <si>
    <t>https://en.yna.co.kr/view/AEN20230218003053325?section=nk/nk
https://www.mod.go.jp/j/press/news/2023/02/18c.html
http://kcna.kp/en/article/q/ac87f580ebf5dcb1a26a8191412a04cd.kcmsf</t>
  </si>
  <si>
    <t>On February 20 (local time), North Korea launched two short-ranged ballistic missiles. According to the South Korean Joint Chiefs of Staff, the launches were detected from the Sukchon area between 7 and 7:11 AM, and travelled 390 and 340 km. The Japanese Ministry of Defense stated that the launches were detected at 6:59 and 7:10 AM and flew 400 and 350 km downrange, with apogees of 100 and 50 km, respectively. A North Korean press release stated that the missiles were (KN-25) 600 mm rockets, and tied the launches to a recent US-ROK air exercise. The launches were intended to demonstrate North Korea's ability to strike airfields in South Korea with tactical nuclear weapons. The press release stated the missiles 395 and 337 km, as part of an exercise during which other, non-firing units trained in tunnel positions.</t>
  </si>
  <si>
    <t>https://en.yna.co.kr/view/AEN20230220000955325?section=search
https://www.mod.go.jp/j/press/news/2023/02/20b.html
http://kcna.kp/en/article/q/134a0eb1839cb01381c703e991441821a256383e5abc2d7de51e60e0c2d7b8fe.kcmsf</t>
  </si>
  <si>
    <t>Lake Taesong</t>
  </si>
  <si>
    <t>On 9 March, 2023, North Korea launched a barrage of short-range ballistic missiles towards the Yellow Sea. The South Korean Joint Chiefs of Staff stated the launch from Nampo was detected at 6:20 PM local time and noted the possibility that North Korea had lobbed multiple SRBMs simultaneously from the same area. A North Korean press release included photographs indicating that six missiles were launched. Using the photos, open source analysts geolocated the launch to the shores of Lake Taesong, near a North Korean leadership compound. The launches came less than a week before major US-South Korean military exercises. The missiles launched were of a short-range type previously seen in an April 2022 test. The North Korean press release stated that the test was a demonstration of the 8th Fire Assault Company's capability to contain enemy maneuver capabilities by targeting enemy airfields.</t>
  </si>
  <si>
    <t>https://en.yna.co.kr/view/AEN20230309011454325?input=tw
http://kcna.kp/en/article/q/652a5688864998be4519e067ddee03ad.kcmsf
https://twitter.com/ColinZwirko/status/1633953143548522497?s=20</t>
  </si>
  <si>
    <t>2 of 6 tests</t>
  </si>
  <si>
    <t>https://en.yna.co.kr/view/AEN20230309011454325?input=tw
http://kcna.kp/en/article/q/652a5688864998be4519e067ddee03ad.kcmsf
https://twitter.com/ColinZwirko/status/1633953143548522497?s=21</t>
  </si>
  <si>
    <t>3 of 6 tests</t>
  </si>
  <si>
    <t>https://en.yna.co.kr/view/AEN20230309011454325?input=tw
http://kcna.kp/en/article/q/652a5688864998be4519e067ddee03ad.kcmsf
https://twitter.com/ColinZwirko/status/1633953143548522497?s=22</t>
  </si>
  <si>
    <t>4 of 6 tests</t>
  </si>
  <si>
    <t>https://en.yna.co.kr/view/AEN20230309011454325?input=tw
http://kcna.kp/en/article/q/652a5688864998be4519e067ddee03ad.kcmsf
https://twitter.com/ColinZwirko/status/1633953143548522497?s=23</t>
  </si>
  <si>
    <t>5 of 6 tests</t>
  </si>
  <si>
    <t>https://en.yna.co.kr/view/AEN20230309011454325?input=tw
http://kcna.kp/en/article/q/652a5688864998be4519e067ddee03ad.kcmsf
https://twitter.com/ColinZwirko/status/1633953143548522497?s=24</t>
  </si>
  <si>
    <t>6 of 6 tests</t>
  </si>
  <si>
    <t>https://en.yna.co.kr/view/AEN20230309011454325?input=tw
http://kcna.kp/en/article/q/652a5688864998be4519e067ddee03ad.kcmsf
https://twitter.com/ColinZwirko/status/1633953143548522497?s=25</t>
  </si>
  <si>
    <t>Jangyon</t>
  </si>
  <si>
    <t>On March 14 (local time), North Korea launched two SRBMs. The South Korean Joint Chiefs of Staff stated that the launches were detected from the Changyon area between 7:41 and 7:51 AM and travelled 620 kilometers. A North Korean press release stated that the launches were conducted by the 11th firepower assault company for "demonstration teaching" and struck a target island off the shores of Pangjin-dong, North Hamgyong Province, at a distance of 611.4 kilometers. OSINT analysts geolocated the launch site using photographs included in the press release. The launches came one day after the start of joint US-South Korean military exercises, and several days before a bilateral South Korean-Japan summit (the first in twelve years).</t>
  </si>
  <si>
    <t>https://en.yna.co.kr/view/AEN20230314001053325?input=tw
https://twitter.com/ColinZwirko/status/1635775681819975681
http://kcna.kp/en/article/q/134a0eb1839cb01381c703e991441821a7bc2aadebe6ae1c64c983c5f83105e0.kcmsf
https://www.npr.org/2023/03/15/1163633429/japan-south-korea-summit</t>
  </si>
  <si>
    <t>6000 km</t>
  </si>
  <si>
    <t>On the morning of April 16 (local time), North Korea conducted an ICBM launch. The South Korean Joint Chiefs of Staff stated that the launch from the Sunan area was detected at 7:10 AM and flew a lofted trajectory to a range of 1000 km. The Japanese Ministry of Defense stated that the missile was launched from the suburbs of Pyongyang at 7:09 AM and flew for approximately 70 minutes, reaching a range of 1000 km and a 6000 km apogee before impacting 200 km west of Oshima island. A Japanese Self Defense Forces F-15 fighter caught video of the reentry vehicle and upper stage reentering the atmosphere. A North Korean press release stated that the launch was a response to ongoing joint US-South Korea military exercises, and that the missile was launched from Pyongyang International Airport and flew for 4,151 seconds, reaching and apogee of 6045 km and range of 1000.2 km. The launch came the same day as the first bilateral South Korea-Japan summit in 12 years, and amid ongoing joint US-South Korea military exercises.</t>
  </si>
  <si>
    <t>https://en.yna.co.kr/view/AEN20230316000755325?section=nk/nk
https://www.mod.go.jp/j/press/news/2023/03/16d.html
http://kcna.kp/en/article/q/e6a5ad1eb4cf499d76874d5eb90e8258.kcmsf</t>
  </si>
  <si>
    <t>Silo-based KN-23</t>
  </si>
  <si>
    <t>On March 19, North Korea launched another SRBM. The South Korean Joint Chiefs of Staff stated that the launch was detected from the Tongchang-ri area at 11:05 AM local time and flew 800 kilometers. The Japanese Ministry of Defense stated that the missile was launched at 11:05 AM and flew 800 km with an apogee of 50 km, adding that the missile may have flown an irregular trajectory. A North Korean Press release stated that the launch was part of a two-day "combined tactical drill" to practice conducting tactical nuclear nuclear missions. North Korea stated that on March 18, several drills were conducted to examine the reliability of the command and control systems for tactical nuclear units. The March 19 missile launch, intended to simulate a strike on a "major enemy target," included an inspection of the "technical and mechanical devices" and procedures for authenticating and approving a launch order. Photographs of the launch, which were geolocated to near the Sohae Satellite Launching Station, showed a KN-23 missile being hot-launched from a silo. The silo is new, and was constructed in less than two months. The launch occured amid ongoing US-South Korean military exercises.</t>
  </si>
  <si>
    <t>https://en.yna.co.kr/view/AEN20230319001254325?input=tw
https://www.mod.go.jp/j/press/news/2023/03/19b.html
https://twitter.com/dex_eve/status/1637611067051331585
http://kcna.kp/en/article/q/34d6735ae393854a9d2e9b8f94b0fa59.kcmsf</t>
  </si>
  <si>
    <t>On March 27, 2023 (local time), North Korea launched two short-range ballistic missiles. The South Korean Joint Chiefs of Staff stated that the launches were detected from Chunghwa county between 7:47 AM and 8 AM and travelled 370 kilometers downrange. The Japanese Ministry of Defense stated that the missiles were launched at 7:47 and 7:57 AM, and travelled 350 kilometers, with an apogee of approximately 50 kilometers. According to a North Korean press release, the launches were an "education demonstration" carried out by the "education company" of the Missile General Bureau. The press release further stated that the test included an examination of the procedures for authenticating a nuclear attack order the launch approval system and an educational demonstration of the standard combat procedure, with the simulated warheads detonating 500 meters above the target. The launch was geolocated by analysts using photographs attached to the press release.</t>
  </si>
  <si>
    <t>https://en.yna.co.kr/view/AEN20230320001156325?section=nk/nk
https://www.mod.go.jp/j/press/news/2023/03/27b.html
http://kcna.kp/en/article/q/134a0eb1839cb01381c703e99144182120e9e66bf0e5c7b1499b3c376404aa9a.kcmsf
https://twitter.com/DaveSchmerler/status/1641082738231869447</t>
  </si>
  <si>
    <t>Hwasong-18</t>
  </si>
  <si>
    <t>Samsok missile test site</t>
  </si>
  <si>
    <t>On April 13, 2023 (local time), North Korea launched its first solid-propellant intercontinental ballistic missile, the Hwasong-18. The South Korean Joint Chiefs of Staff stated that the launch was detected from the vicinity of Pyongyang at 7:23 AM and travelled approximately 1000 kilometers downrange on a lofted trajectory. Yonhap initially reported the missile as an "intermediate- or longer-range ballistic missile". The Japanese Ministry of Defense stated that the missile was launched at 7:22 am and possibly "an ICBM-class ballistic missile" but did not provide trajectory information. The launch initially prompted a J-ALERT for Hokkaido due to concerns the missile might impact in the vicinity of the island. The alert was subsequently cancelled, and the Ministry of Defense stated that the erroneous prediction may have been caused by the timing and location of the missile's stage separation. According to a North Korean press release, the launch was intended to verify the performance of the missile's solid rocket motors, stage separation systems and "various functional control systems". The press release gave an unusual description of the trajectory, stating that the first stage flew on a standard trajectory, before firing the second and third stages vertically. Additionally, the speed of the missile was reduced by delaying ignition of upper stages and "motor reactivation." The missile was cold launched from a tube attached to a 9-axle transporter-erector-launcher. The launch site was geolocated by analysts using photographs attached to the press release.</t>
  </si>
  <si>
    <t>https://en.yna.co.kr/view/AEN20230413000756325?input=tw
https://www.mod.go.jp/j/press/news/2023/04/13d.html
https://www.mod.go.jp/j/press/news/2023/04/21c.html
https://www.reuters.com/world/asia-pacific/japan-stands-by-cancelled-missile-alert-sent-millions-residents-2023-04-13/
http://kcna.kp/en/article/q/1764e4431f2d91ad94dd8be97a2f8760.kcmsf
https://twitter.com/sam_lair/status/1646642308937314305</t>
  </si>
  <si>
    <t>Chollima-1</t>
  </si>
  <si>
    <t>On May 31, 2023 (local time), North Korea attempted its first space launch since 2016. The South Korean Joint Chiefs of Staff stated that the launch was detected at 6:29 AM, before failing and crashing into the Yellow Sea (also called the West Sea) 200 kilometers west of the South Korean island of Eocheong. The Japanese Ministry of Defense stated that the launch was detected at 6:28 AM before disappearing from radar at 6:35 AM. The launch sparked an alert and sirens in Seoul, and a J-Alert was issued for the Japanese island of Okinawa. North Korea had previously issued a Notice to Air Missions (NOTAM) indicating the expected impact points for the spent stages, and the launch trajectory suggested a polar orbit, common for imaging satellites. A North Korean press release stated that the payload was the Manrikyeong-1 reconnaissance satellite, but the launch vehicle failed during second stage ignition of the new launch vehicle, called the Chollima-1. A photograph attached to the press release showed the Chollima-1 being launched from the Sohae satellite launch station. Debris from the launch vehicle was recovered by the South Korean navy.</t>
  </si>
  <si>
    <t>https://en.yna.co.kr/view/AEN20230418005560325
https://www.mod.go.jp/j/press/news/2023/05/31c.html/
http://kcna.kp/kp/article/q/7814962e12328ec63931b157c5b3d5ce3ff50bc36a1bbc32de9bd4d9c8f05965e6e51ded77b5f95f1868fd3d38b99c1f.kcmsf
https://www.japantimes.co.jp/news/2023/05/31/national/north-korea-missile-satellite-okinawa-alert/
https://en.yna.co.kr/view/AEN20230705001753325</t>
  </si>
  <si>
    <t>850 km</t>
  </si>
  <si>
    <t>On June 15 (local time), North Korea launched two short-range ballistic missiles. The South Korean Joint Chiefs of Staff stated that the launches were detected from the Sunan area between 7:25 and 7:37 PM, but provided no trajectory information. The Japanese Ministry of Defense stated that the missiles were launched at 7:24 and 7:36 PM, flying for 11 minutes and impacting at 7:35 and 7:47 PM, respectively. The missiles flew 850 and 900 kilometers respectively, both reaching an apogee of approximately 50 kilometers. North Korea did not issue a press release directly related to the launches, although the North Korean Ministry of Defense issued a statement criticizing ongoing joint South Korean-US live fire drills.</t>
  </si>
  <si>
    <t>https://en.yna.co.kr/view/AEN20230615009053325?section=nk/nk
https://www.mod.go.jp/j/press/news/2023/06/15g.html
http://kcna.kp/en/article/q/7814962e12328ec63931b157c5b3d5ce898970f0ff3dd343f825d1daca098164680e40b40899891bbe75a7072e3285e7.kcmsf</t>
  </si>
  <si>
    <t>6648 km</t>
  </si>
  <si>
    <t>1101 km</t>
  </si>
  <si>
    <t>On July 12 (local time), North Korea conducted its second Hwasong-18 launch. The South Korean Joint Chiefs of Staff stated that the launch was detected from the Pyongyang area at 10 AM and flew to a range of 1000 kilometers on a lofted angle. The Japanese Ministry of Defense stated that the missile was launched at 9:59 AM and flew for 74 minutes, reaching an apogee of 6,000 kilometers and a range of 1000 kilometers. A North Korean press release referenced the US-South Korean Washington Declaration, and the US decision to deploy an Ohio-class ballistic missile submarine to South Korea. The press release also stated that the missile travelled 1001.2 kilometers and reached a 6648.4 kilometers apogee during a 4491 second flight. Photographs attached to the press release indicated that the missile was launched from the same site as the first Hwasong-18 launch.</t>
  </si>
  <si>
    <t>https://en.yna.co.kr/view/AEN20230712003456325?section=nk/nk
https://www.mod.go.jp/j/press/news/2023/07/12c.html
http://kcna.kp/en/article/q/054ae451fb522e770dad2aa09d3970bd.kcmsf</t>
  </si>
  <si>
    <t xml:space="preserve">Only July 19 (local time), North Korea launched two short-range ballistic missiles. The South Korean Joint Chiefs of Staff stated that the launches were detected from the Sunan area between 3:30 and 3:46 AM and flew to a range of 550 kilometers. The Japanese Ministry of Defense stated that the missiles were launched at 3:29 and 3:45 AM, travelling 550 and 600 kilometers, respectively, and reaching apogees of 50 kilometers. Although North Korea did not issue a press release directly referencing the launches, the Minister of National Defense issued a statement on July 20 criticizing the inaugural meeting of the US-South Korean Nuclear Consultative Group and the US deployment of an Ohio-class ballistic missile submarine to Pusan. </t>
  </si>
  <si>
    <t>https://en.yna.co.kr/view/AEN20230719000553325?input=tw
https://www.mod.go.jp/j/press/news/2023/07/19b.pdf
http://kcna.kp/en/article/q/134a0eb1839cb01381c703e99144182152fcff6f282896e04d824bd6794b45f7.kcmsf</t>
  </si>
  <si>
    <t>Only July 24 (local time), North Korea launched two short-range ballistic missiles. The South Korean Joint Chiefs of Staff stated that the launches were detected from the Pyongyang area between 11:55 PM on July 24 and midnight July 25, and flew to a range of 400 kilometers. The Japanese Ministry of Defense stated that the missiles were launched at 11:54 and 11:59 PM, travelling 350 and 400 kilometers, respectively, and reaching apogees of 100 kilometers. North Korea did not issue a press release for the launch, which occured following the deployment of a second US submarine, the Los Angeles-class attack submarine USS Annapolis, to South Korea.</t>
  </si>
  <si>
    <t>https://en.yna.co.kr/view/AEN20230725000251325?section=nk/nk
https://www.mod.go.jp/j/press/news/2023/07/25a.html</t>
  </si>
  <si>
    <t>On August 22, South Korea and Japan issued maritime navigation warnings based on data provided by North Korea, indicating a space launch between August 24 and 31. The South Korean Joint Chiefs of Staff stated that the launch, North Korea's second attempt to launch a satellite in 2023, was detected at 3:50AM from the Tongchang-ri area and assessed to have failed in flight. Japanese Ministry of Defense stated that the rocket was launched at 3:51 AM and separated into multiple pieces in flight. One part fell outside the predicted area in the Yellow Sea, 300 kilometers west of the Korean peninsula at 3:58 AM. The second fell into the East China Sea 350 kilometers west of the Korean peninsula at 3:59 AM. The third piece impacted the in the Pacific Ocean at 4:05 AM. North Korea issued a press release stating that the first and second stages functioned normally, but an error in the third stage's emergency self destruct system destroyed the launch vehicle and payload. The press release indicated that a third launch would be attempted in October.</t>
  </si>
  <si>
    <t>https://en.yna.co.kr/view/AEN20230822004351320
https://en.yna.co.kr/view/AEN20230824000553325
https://www.mod.go.jp/j/press/news/2023/08/24b.html
http://kcna.kp/kp/article/q/7814962e12328ec63931b157c5b3d5ce3a49f9b9496249bfc65fb7215ddc040287aa79ff19c8fadf2558d0ab8bb3e2e5.kcmsf</t>
  </si>
  <si>
    <t>On August 30 (local time), North Korea launched two short-range ballistic missiles. The South Korean Joint Chiefs of Staff stated that the launches were detected from the Sunan area between 11:40 PM and 11:50 PM and flew to a range of 360 kilometers. The Japanese Ministry of Defense stated that the missiles were launched at 11:38 and 11:46 PM, travelling 350 and 400 kilometers, respectively, and reaching apogees of 50 kilometers. The launches occured amid the Ulchi Freedom Shield joint US-South Korean air drills, which included a US B-1B bomber. North Korea issued a press release criticizing the drills and stating that the launches from Pyongyang International Airport were part of a tactical nuclear strike drill against command centers and airfields in South Korea.</t>
  </si>
  <si>
    <t>https://en.yna.co.kr/view/AEN20230717007752325?section=nk/nk
https://www.mod.go.jp/j/press/news/2023/08/31b.html
http://kcna.kp/en/article/q/0bbeef4d9c57a8f83b95525710828eea.kcmsf</t>
  </si>
  <si>
    <t>On September 13 (local time), North Korea launched two short-range ballistic missiles. The South Korean Joint Chiefs of Staff stated that the launches were detected from the Sunan area between 11:43 and 11:53 AM but provided no trajectory data. The Japanese Ministry of Defense stated that the missiles were launched at 11:41 and 11:51 AM, travelling 350 and 650 kilometers, respectively, and reaching apogees of 50 kilometers. North Korea did not issue a press release for the launches, which occured while Kim Jong Un was in Russia to meet with Vladimir Putin.</t>
  </si>
  <si>
    <t>https://en.yna.co.kr/view/AEN20230831009552325
https://www.mod.go.jp/j/press/news/2023/09/13b.html</t>
  </si>
  <si>
    <t>Orbital</t>
  </si>
  <si>
    <t>On November 22, 2023, North Korea conducted a successful satellite launch. The South Korean Joint Chiefs of Staff stated that the launch was detected from the Tongchang-ri area at around 10:43 PM but provided no trajectory data. The Japanese Ministry of Defense stated that the rocket was launched at 10:43 PM, with the spent first stage impacting the water 350 kilometers east of the Korean peninsula at 10:50 PM and the second stage impacting in the Pacific Ocean approximately 1200 kilometers southwest of Okinotorishima sometime after 10:57 PM. The satellite was placed into a 515 by 494 kilometer orbit with a 97.4 degree inclination. North Korea stated that the rocket, the third launch of the Chollima-1 SLV, carried the Malligyong-1 reconnaissance satellite. The satellite’s sun-synchronous orbit, along with previous North Korean statements, indicate that it has an optical photo-reconnaissance payload. The satellite was assigned the international designator (COSPAR ID) 2023-179A and the NORAD ID 58400. Like previous Chollima-1 launches, the rocket was launched from the Sohae Satellite Launch Center.</t>
  </si>
  <si>
    <t>https://en.yna.co.kr/view/AEN20231121010052315?section=nk/nk
https://www.mod.go.jp/j/press/news/2023/11/22b.html
http://kcna.kp/en/article/q/61e6edeb8bd846ffcfe131e282256d21.kcmsf
http://kcna.kp/en/article/q/1eb1892a9d329f7cd348008b6bd315bd.kcmsf
https://www.n2yo.com/satellite/?s=58400</t>
  </si>
  <si>
    <t>The South Korean Joint Chiefs of Staff stated that at 11:05 PM on November 22, 22 minutes after the satellite launch, North Korea launched an unidentified missile that failed shortly after launch. The South Korean Joint Chiefs of Staff stated that the launch was detected from the Sunan area in Pyongyang, but did not provide any trajectory data.</t>
  </si>
  <si>
    <t>https://en.yna.co.kr/view/AEN20230914000451325?section=nk/nk</t>
  </si>
  <si>
    <t>570 km</t>
  </si>
  <si>
    <t>On December 17, 2023, North Korea launched a short-range ballistic missile. The South Korean Joint Chiefs of Staff stated that the launch was detected from near Pyongyang between at 10:38 PM and flew to a range of 570 kilometers. The Japanese Ministry of Defense stated that the missile was launched at 10:37 PM and flew to a range of 400 kilometers with an apogee of 50 kilometers. The launch followed the second meeting of the US-South Korea Nuclear Consultative Group, and the day after the arrival of the US nuclear submarine USS Missouri to South Korea. While North Korea did not issue a press release directly referencing the launch, the DPRK Ministry of National Defence issued a statement decrying both of these events.</t>
  </si>
  <si>
    <t>https://en.yna.co.kr/view/AEN20231218001500315?section=nk/nk
https://www.mod.go.jp/j/press/news/2023/12/18a.html
http://kcna.kp/en/article/q/134a0eb1839cb01381c703e99144182157c39d8138c4a8446f6c5875dc0d91ae.kcmsf</t>
  </si>
  <si>
    <t>Samsok missile test site #2</t>
  </si>
  <si>
    <t>6518 km</t>
  </si>
  <si>
    <t>1002 km</t>
  </si>
  <si>
    <t>On December 18, 2023 (local time), North Korea conducted its third test of the Hwasong-18 ICBM. The South Korean Joint Chiefs of Staff stated that the launch was detected from the Pyongyang area at 8:24 AM and flew to a range of 1000 kilometers on a lofted trajectory. The Japanese Ministry of Defense stated that the missile was launched at 8:24 AM and flew to a range of 1000 kilometers with an apogee of over 6000 kilometers. An F-15J from the Japanese Air Self-Defense Forces photographed a possible part of the missile as it descended through the atmosphere. A North Korean press release indicated that the missile flew to a range of 1002.3 kilometers with an apogee of 6518.2 during a 4415 second flight. The press release decried US-South Korean cooperation, including the Nuclear Consultative Group and the USS Missouri’s visit to South Korea and stated that the launch was conducted by the Second Red Flag Company. Images attached to the press release indicated that the missile was launched from a different site close to the previous two Hwasong-18 launches.</t>
  </si>
  <si>
    <t>https://en.yna.co.kr/view/AEN20231218001554315?section=nk/nk
https://www.mod.go.jp/j/press/news/2023/12/18d.html
https://mod.go.jp/j/press/news/2023/12/18h.html
http://kcna.kp/en/article/q/feb7d621d7ebcf48ca25eabab12b35ec.kcmsf
https://twitter.com/dex_eve/status/1736875696537116745</t>
  </si>
  <si>
    <t>Hwasong-16A?</t>
  </si>
  <si>
    <t>On January 14, 2024, North Korea conducted its first ballistic missile launch of 2024. The South Korean Joint Chiefs of Staff stated that the launch was detected from the Pyongyang area at about 2:55 PM and flew to a range of 1000 kilometers. The Japanese Ministry of Defense stated that the missile was launched at 2:53 PM and flew to a range of at least 500 kilometers with an apogee of at least 50 kilometers. This discrepency was likely due to the missile's payload. A North Korean press release indicated that the launch tested a new solid propellant missile carrying a maneuverable hypersonic glide vehicle. A picture included with the press release indicated that the new missile has two stages and was launched from the first Hwasong-18 launch site.</t>
  </si>
  <si>
    <t>https://en.yna.co.kr/view/AEN20240115000554315
https://www.mod.go.jp/j/press/news/2024/01/14b.html
http://kcna.kp/en/article/q/134a0eb1839cb01381c703e991441821d2bcd7fb230365705a4af714a1c080e7.kcmsf</t>
  </si>
  <si>
    <t>Samsok missile test site #3</t>
  </si>
  <si>
    <t>On March 18, 2024 (local time), North Korea launched several short-range ballistic missiles. The South Korean Joint Chiefs of Staff stated that the launches were detected from the Pyongyang area between 7:44 and 8:22 AM and flew to a range of approximately 300 kilometers, adding that "at least three missiles" were fired. The Japanese Ministry of Defense stated that three missiles were launched, two at 7:44 AM and one at 8:21 AM, with all three missiles reaching a 50 kilometer apogee and a range of 350 kilometers. The launches took place following the end of the annual US-South Korean Freedom Shield exercise, and amid ongoing North Korean military exercises. A subsequent North Korean press release indicated that the launch consisted of at least two volleys of KN-25 missiles, apparently with six missiles launched in each volley. The launches came several days after the conclusion of the annual joint South Korea-United States Freedom Shield military exercise, and several days after an exercise of North Korean paratroops.</t>
  </si>
  <si>
    <t>https://en.yna.co.kr/view/AEN20240318000954315?section=national/defense 
https://www.mod.go.jp/j/press/news/2024/03/18b.html 
http://kcna.kp/en/article/q/026b32823e5129224bd4fb4da1c68bf1.kcmsf</t>
  </si>
  <si>
    <t>Hwasong-16B</t>
  </si>
  <si>
    <t>101 km</t>
  </si>
  <si>
    <t>On April 2, 2024 (local time), North Korea tested a ballistic missile. The South Korean Joint Chiefs of Staff stated that the launch was detected from the Pyongyang area at about 6:53 AM and flew to a range of 600 kilometers. The Japanese Ministry of Defense stated that the missile was launched at 6:52 AM and flew to a range of at least 650 kilometers with an apogee of approximately 100 kilometers. A North Korean press release indicated that the launch tested a new variant of the MaRV missile launched on January 14, 2024 with a new payload. The new missile, designated Hwasongpho-16-Na, or Hwasong-16B, carried a hypersonic glide vehicle (HGV). The press release claimed the launch tested the HGV’s pull-up and cross-range maneuver capability. It claimed that the missile flew to a range of 1000 kilometers, with a ballistic apogee of 101.1 kilometers and a post-pull-up maneuver apogee of 72.3 kilometers. Photographs attached to the press release indicated that the solid propellant missile uses a new TEL and launch canister variant, modified to accommodate the size and shape of the HGV.</t>
  </si>
  <si>
    <t>https://en.yna.co.kr/view/AEN20240402001552315?section=nk/nk 
https://www.mod.go.jp/j/press/news/2024/04/02b.html 
http://kcna.kp/en/article/q/afce7f7dbed19a4ea073506c749987c3.kcmsf</t>
  </si>
  <si>
    <t>On April 22 (local time), North Korea launched at least four ballistic missiles. The South Korean Joint Chiefs of Staff stated that the launches were detected from the Pyongyang region at 3:01 PM and flew to a range of 300 kilometers. The Japanese Ministry of Defense stated that the missiles were launched at 3:00 PM and flew to a range of more than 250 kilometers with an apogee of approximately 50 kilometers. A North Korean press release indicated that the launch used the KN-25 "super-large multiple rocket" and four launch vehicles. North Korea stated that this was the first test of the state's nuclear weapon combined management system "Nuclear Trigger." North Korea mentioned a combined US-ROK drill earlier in the month as justification for the test. North Korea further stated that "The drill was conducted, divided into an actual drill for making units be versed in the procedure and process of switching over to a nuclear counterattack posture at a time when the "Volcano Alarm" system, the state's greatest nuclear crisis alarm, is issued and a drill for operating the nuclear counterattack commanding system." Open source analysts determined the launch was from near Samsok based on pictures attached to the North Korean press release.</t>
  </si>
  <si>
    <t>https://www.mod.go.jp/j/press/news/2024/04/22c.html
https://en.yna.co.kr/view/AEN20240423000500315
http://www.kcna.kp/en/article/q/9fe354c7044e64b2bd2739669e06d56e.kcmsf
https://x.com/ColinZwirko/status/1782519750607945948</t>
  </si>
  <si>
    <t xml:space="preserve">https://www.mod.go.jp/j/press/news/2024/05/28a.html
https://en.yna.co.kr/view/AEN20240528000354315
http://kcna.kp/en/article/q/1eaaf37cec377d222bb28221ee13a2c2.kcmsf
</t>
  </si>
  <si>
    <t>https://www.mod.go.jp/j/press/news/2024/05/30b.html
https://en.yna.co.kr/view/AEN20240530001651315
http://kcna.kp/en/article/q/0ed5601b620c10d50e1f2f6950834d18.kcmsf
https://www.nknews.org/2024/05/north-korea-claims-to-have-launched-18-missiles-at-once-in-major-test/?utm_source=dlvr.it&amp;utm_medium=twitter</t>
  </si>
  <si>
    <t xml:space="preserve">https://www.mod.go.jp/j/press/news/2024/06/26b.html
https://en.yna.co.kr/view/AEN20240520000754315
http://kcna.kp/en/article/q/a928cbd42dc706a7eb86dad84dde10d4.kcmsf
https://x.com/ColinZwirko/status/1805914370578452962
</t>
  </si>
  <si>
    <t xml:space="preserve">https://www.mod.go.jp/j/press/news/2024/09/12b.html
https://en.yna.co.kr/view/AEN20240912001452315
http://kcna.kp/en/article/q/d5a6198af96d278695d7978c6d8bd74f.kcmsf
https://x.com/ColinZwirko/status/1834383317279629536
</t>
  </si>
  <si>
    <t xml:space="preserve">https://www.mod.go.jp/j/press/news/2024/09/18b.html
https://en.yna.co.kr/view/AEN20240702003651315
http://kcna.kp/en/article/q/7d5be7e17d208cb7d8e0e4118aa52d67.kcmsf
</t>
  </si>
  <si>
    <t>(All)</t>
  </si>
  <si>
    <t>Facility</t>
  </si>
  <si>
    <t>Quarters</t>
  </si>
  <si>
    <t>Count of Tests</t>
  </si>
  <si>
    <t>Test Result</t>
  </si>
  <si>
    <t>Years</t>
  </si>
  <si>
    <t>Grand Total</t>
  </si>
  <si>
    <t>1984</t>
  </si>
  <si>
    <t>1986</t>
  </si>
  <si>
    <t>1990</t>
  </si>
  <si>
    <t>1991</t>
  </si>
  <si>
    <t>1992</t>
  </si>
  <si>
    <t>1993</t>
  </si>
  <si>
    <t>1998</t>
  </si>
  <si>
    <t>2006</t>
  </si>
  <si>
    <t>2009</t>
  </si>
  <si>
    <t>2012</t>
  </si>
  <si>
    <t>2013</t>
  </si>
  <si>
    <t>2014</t>
  </si>
  <si>
    <t>2015</t>
  </si>
  <si>
    <t>2016</t>
  </si>
  <si>
    <t>2017</t>
  </si>
  <si>
    <t>2019</t>
  </si>
  <si>
    <t>2020</t>
  </si>
  <si>
    <t>2021</t>
  </si>
  <si>
    <t>2022</t>
  </si>
  <si>
    <t>2023</t>
  </si>
  <si>
    <t>2024</t>
  </si>
  <si>
    <t>Jan</t>
  </si>
  <si>
    <t>Mar</t>
  </si>
  <si>
    <t>Apr</t>
  </si>
  <si>
    <t>Column Labels</t>
  </si>
  <si>
    <t>Missile Types</t>
  </si>
  <si>
    <t>Date of First Test</t>
  </si>
  <si>
    <t>Date of Most Recent Test</t>
  </si>
  <si>
    <t>Number of Tests</t>
  </si>
  <si>
    <t>Latitude</t>
  </si>
  <si>
    <t>Longitude</t>
  </si>
  <si>
    <t>Location</t>
  </si>
  <si>
    <t>Hwadae County, North Hamgyong Province</t>
  </si>
  <si>
    <t>Chiha-ri , Kangwon Province, (North Korea)</t>
  </si>
  <si>
    <t>Chunghwa County, North Hwanghae</t>
  </si>
  <si>
    <t>Jangyon, Jangyon County, South Hwanghae Province</t>
  </si>
  <si>
    <t>Kittae Pass, Kangwon Province, (North Korea)</t>
  </si>
  <si>
    <t>Cholsan County, North Pyongan Province</t>
  </si>
  <si>
    <t>Kangwon Province, (North Korea)</t>
  </si>
  <si>
    <t>South Pyongan Province</t>
  </si>
  <si>
    <t>Hwangju,  North Hwanghae province</t>
  </si>
  <si>
    <t>North Hwanghae Province</t>
  </si>
  <si>
    <t>South Hamgyong province</t>
  </si>
  <si>
    <t>Kusong, North Pyongan</t>
  </si>
  <si>
    <t>Koksan, North Hwanghae Province</t>
  </si>
  <si>
    <t>Mup'yong-ni, Chagang province</t>
  </si>
  <si>
    <t>Munchon, Kangwong Province</t>
  </si>
  <si>
    <t>Pyongyang, North Korea</t>
  </si>
  <si>
    <t>Pyongsong, South Pyongan Province</t>
  </si>
  <si>
    <t>North Pyongan, North Korea</t>
  </si>
  <si>
    <t>Kwail, Kwail-gun, South Hwanghae</t>
  </si>
  <si>
    <t>Hamhung, South Hamgyong</t>
  </si>
  <si>
    <t>Sondok, South Hamgyong Province</t>
  </si>
  <si>
    <t>Kaechon, South Pyongan Province</t>
  </si>
  <si>
    <t>Hamhung, South Hamgyong Province</t>
  </si>
  <si>
    <t>Samsok District, Pyongyang</t>
  </si>
  <si>
    <t>Anbyon County, Kangwon Province (North Korea)</t>
  </si>
  <si>
    <t>Sukchon, South Pyongan Province</t>
  </si>
  <si>
    <t>Sunan District, Pyongyang</t>
  </si>
  <si>
    <t>North Pyongan Province</t>
  </si>
  <si>
    <t>Taechon, North Pyongan Province</t>
  </si>
  <si>
    <t>Uiju County, North Pyongan Province</t>
  </si>
  <si>
    <t>Yangdok, South Pyongan Province</t>
  </si>
  <si>
    <t>Overall</t>
  </si>
  <si>
    <t>2 of at least 6 tests</t>
  </si>
  <si>
    <t>3 of at least 6 tests</t>
  </si>
  <si>
    <t>4 of at least 6 tests</t>
  </si>
  <si>
    <t>5 of at least 6 tests</t>
  </si>
  <si>
    <t>6 of at least 6 tests</t>
  </si>
  <si>
    <t>2 of at least 4 tests</t>
  </si>
  <si>
    <t>3 of at least 4 tests</t>
  </si>
  <si>
    <t>4 of at least 4 tests</t>
  </si>
  <si>
    <t>2 of 18 tests</t>
  </si>
  <si>
    <t>3 of 18 tests</t>
  </si>
  <si>
    <t>4 of 18 tests</t>
  </si>
  <si>
    <t>5 of 18 tests</t>
  </si>
  <si>
    <t>6 of 18 tests</t>
  </si>
  <si>
    <t>7 of 18 tests</t>
  </si>
  <si>
    <t>8 of 18 tests</t>
  </si>
  <si>
    <t>9 of 18 tests</t>
  </si>
  <si>
    <t>10 of 18 tests</t>
  </si>
  <si>
    <t>11 of 18 tests</t>
  </si>
  <si>
    <t>12 of 18 tests</t>
  </si>
  <si>
    <t>13 of 18 tests</t>
  </si>
  <si>
    <t>14 of 18 tests</t>
  </si>
  <si>
    <t>15 of 18 tests</t>
  </si>
  <si>
    <t>16 of 18 tests</t>
  </si>
  <si>
    <t>17 of 18 tests</t>
  </si>
  <si>
    <t>18 of 18 tests</t>
  </si>
  <si>
    <t>On May 30 (local time), North Korea launched at least eighteen ballistic missiles. The South Korean Joint Chiefs of Staff stated that the missiles were fired from Pyongyang's Sunan area at 6:14 AM and flew about 350 kilometers before hitting the East Sea. The JCS initially estimated that at least ten ballistic missiles were launched, believing them to be KN-25 super-large multiple rocket launchers. The Japanese Ministry of Defense stated that the missiles were launched at 6:13 AM and flew to a range of more than 350 kilometers with an apogee of approximately 100 kilometers. A North Korean press release indicated that the launch used the KN-25 "super-large multiple rocket" and eighteen launch vehicles. The release stated that this firing was a demonstrative act as a message to the South after their "hideous act of provocation.” All three sources point to a motivation of retaliation against anti-Pyongyang leaflets sent by activists in South Korea via balloons, to which North Korea responded with hundreds of large balloons carrying trash and fecal matter on Tuesday and Wednesday. North Korea mentioned a secret code order of the Central Military Commission of the Workers' Party of Korea on the firepower mission and that the launch was carried out based on the integrated fire-control system. Pictures attached to the North Korean press release indicate that at leat 18 missiles were launched, although it is unclear if all missiles reached the target. Open source analysts determined the launch was from the northern runway of Pyongyang International Airport based on pictures attached to the North Korean press release.</t>
  </si>
  <si>
    <t>On September 14, 2024 (local time), North Korea launched multiple short-range ballistic missiles. The South Korean Joint Chiefs of Staff stated that the launch was detected from the Pyongyang area at about 7:10 AM and flew to a range of about 360 kilometers before landing in the East Sea. The Japanese Ministry of Defense stated that the missiles launched from between 7:10 and 7:14 AM and flew to a range of at least 350 kilometers with an apogee of approximately 100 kilometers. A North Korean press release indicated that the launches tested a new type of transporter-erector-launcher (TEL) for the 600mm multiple launch rocket (also called the KN-25). It reported that the test verified the new launcher's fully automated firing system. The TEL's improved "driving system" (probably a reference to the vehicle's powertrain and drivetrain) was also tested Open source analysts determined the launch was up the road from the Chunghwa County test on March 27, 2023 based on pictures attached to the North Korean press release. The pictures indicated that at least three missiles were launched.</t>
  </si>
  <si>
    <t>2 of at least 3 tests</t>
  </si>
  <si>
    <t>3 of at least 3 tests</t>
  </si>
  <si>
    <t>May</t>
  </si>
  <si>
    <t>Jun</t>
  </si>
  <si>
    <t>Sep</t>
  </si>
  <si>
    <t>On May 27 (local time), North Korea attempted to launch a satellite into orbit, although the launch vehicle failed during the first stage burn. The Japanese Ministry of Defense stated that the launch was detected from the Tongchang-ri area off the northwestern coast of North Korea at around 10:43 PM, but it disappeared over the Yellow Sea a few minutes after the launch, and estimated that no object was put into space. The South Korean Joint Chiefs of Staff stated that they detected the rocket being launched southward over the Yellow Sea from the Tongchang-ri area in the country's northwest at about 10:44 PM, and that this was in North Korea’s plan to launch three satellites into orbit in 2024. A North Korean press release indicated that the launch was of a Malligyong-1-1 reconnaissance satellite aboard “a new-type satellite carrier rocket” that failed during it’s first stage due to "air blast" and problems with a new rocket engine using liquid oxygen and petroleum (probably kerosene). If true, this would be North Korea's first engine using cryogenic propellants. The release stated that this came from the Sohae Satellite Launching Ground in Cholsan County of North Phyongan Province. No information was given on the apogee or distance reached.</t>
  </si>
  <si>
    <t>On September 18, 2024 (local time), North Korea launched at least two ballistic missiles. The South Korean Joint Chiefs of Staff stated that the launch was detected at 6:50 AM from the Kaechon area in South Pyongan Province, north of Pyongyang, and flew about 400 kilometers. The Japanese Ministry of Defense stated that the launches were detected from inland areas of North Korea at around 6:53 AM and 7:23 AM but did not provide trajectory information. A North Korean press release indicated that the launches tested the Hwasongpho-11-Da-4.5. North Korea stated that the test of the ballistic missile was to verify the accuracy of a hit at a medium range of 320 km. While it was not explicit how many ballistic missiles were launched, photographs suggest the number was at least two. A strategic cruise missile was also tested during this event.</t>
  </si>
  <si>
    <t>On June 26 (local time), North Korea launched a singular ballistic missile. The South Korean Joint Chiefs of Staff stated that the was launched from the Pyongyang area at approximately 5:30 AM and flew approximately 250 km before failing in flight. The Japanese Ministry of Defense stated that the details were being analyzed, but the missile appeared to reach an apogee of 100 km and a distance of 200 km. The test was described very differently by North and South Korea. Yonhap reported that the South Korean military believed the launch tested a hypersonic missile that failed in flight after travelling 250 km. Yonhap's source further indicated that the launch generated more smoke than usual, indicating the rocket engine encountered combustion issues and/or used solid propellants. A North Korean press release, by contrast, indicated that the test demonstrated the successful separation and control of both multiple independently targetable reentry vehicles (or MIRVs) and decoys, launched using the first stage motor of a solid-propellant IRBM. Curiously, images attached to the North Korean press release show a missile closely resembling the Hwasong-17, so the true nature of the test remains unclear. Open source analysts determined the launch was conducted near a leadership mansion east of Pyongyang, near the location used for the April 2024 KN-25 test.</t>
  </si>
  <si>
    <t>On July 1, 2024 (local time), North Korea launched two ballistic missiles. The South Korean Joint Chiefs of Staff stated that the first launch was detected at 5:05 a.m. from the Kaechon area in South Hwanghae Province, and flew about 600 kilometers before landing off the coast near Chongjin. The second flight they recorded at 5:15 a.m. only flew for about 120km before disappearing from the radar. They believe “the second missile may have flown abnormally during the early stage of its flight and that if it exploded in midair, its debris could have fallen inland.” A North Korean press release only reported on the first launch. It indicated that the launch tested a "new-type tactical ballistic missile" called the Hwasongpho-11-Da-4.5 (possibly a Hwasong-11D fitted with a  heavier 4.5 tonnage conventional warhead). The test was to verify flight stability and hit accuracy at the maximum range of 500 km and minimum range of 90 km. Given this information, it is unclear if the second missile failed in flight. The Japanese Ministry of Defense did not report on these launches.</t>
  </si>
  <si>
    <t>Hwasong-11-Da-4.5</t>
  </si>
  <si>
    <t>Hwasong-19</t>
  </si>
  <si>
    <t>1001 km</t>
  </si>
  <si>
    <t>7687 km</t>
  </si>
  <si>
    <t>On October 31, 2024 (local time), North Korea tested a new ICBM. The South Korean Joint Chiefs of Staff stated that the launch was detected at 7:10 AM from the Pyongyang area, and flew on a lofted trajectory to a range of 1000 km. The Japanese Ministry of Defense stated that the launch was detected from near Pyongyang 7:11 AM, reaching an apogee of over 7000 km and a range of 1000 km, with a flight time of 86 minutes, making it the longest and highest flight of any North Korean missile. North Korean press releases stated that the test used a new missile, the Hwasong-19. This is a solid propellant missile, significantly larger than the Hwasong-18. This raises the possibility that the new missile may carry MIRVs, although the success of North Korea's previous MIRV test earlier in 2024 is unclear. Pictures attached to the press release indicated that the missile was launched from the same site used for Hwasong-18 tests, near Samsok.</t>
  </si>
  <si>
    <t>https://en.yna.co.kr/view/AEN20241031002253315
https://en.yna.co.kr/view/AEN20241111002300315
https://www.mod.go.jp/j/press/news/2024/10/31f.html
http://kcna.kp/en/article/q/45eb4d20df98d0d8a16cf978c37af8d8.kcmsf</t>
  </si>
  <si>
    <t xml:space="preserve">100 km </t>
  </si>
  <si>
    <t>https://en.yna.co.kr/view/AEN20241105001354315
https://www.mod.go.jp/j/press/news/2024/11/05e.html</t>
  </si>
  <si>
    <t>On November 5, 2024 (local time), North Korea launched several SRBMs. The South Korean Joint Chiefs of Staff stated that the launches were detected at about 7:30 AM from the Sariwon area of North Hwanghae province, and flew about 400 kilometers. The Japanese Ministry of Defense stated that the launches were detected from near the west coast of North Korea between 7:30 AM and 7:39 AM and flew to a range of 400 km with an apogee of 100 km. Neither source stated how many missiles were launched, and North Korea did not issue a press release for the launch, which took place t5he same day as the US Presidential election.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</si>
</sst>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m\-yy"/>
    <numFmt numFmtId="165" formatCode="[$-F400]h:mm:ss\ AM/PM"/>
  </numFmts>
  <fonts count="10" x14ac:knownFonts="1">
    <font>
      <sz val="11"/>
      <color theme="1"/>
      <name val="Calibri"/>
      <family val="2"/>
      <scheme val="minor"/>
    </font>
    <font>
      <sz val="9"/>
      <color indexed="81"/>
      <name val="Tahoma"/>
      <family val="2"/>
    </font>
    <font>
      <b/>
      <sz val="9"/>
      <color indexed="81"/>
      <name val="Tahoma"/>
      <family val="2"/>
    </font>
    <font>
      <sz val="11"/>
      <color rgb="FF000000"/>
      <name val="Calibri"/>
      <family val="2"/>
      <scheme val="minor"/>
    </font>
    <font>
      <i/>
      <sz val="11"/>
      <color theme="1"/>
      <name val="Calibri"/>
      <family val="2"/>
      <scheme val="minor"/>
    </font>
    <font>
      <sz val="11"/>
      <color rgb="FF000000"/>
      <name val="Calibri"/>
      <family val="2"/>
    </font>
    <font>
      <sz val="10"/>
      <color indexed="8"/>
      <name val="Arial"/>
      <family val="2"/>
    </font>
    <font>
      <sz val="11"/>
      <color indexed="8"/>
      <name val="Calibri"/>
      <family val="2"/>
    </font>
    <font>
      <sz val="11"/>
      <color indexed="8"/>
      <name val="Calibri"/>
    </font>
    <font>
      <sz val="8"/>
      <name val="Calibri"/>
      <family val="2"/>
      <scheme val="minor"/>
    </font>
  </fonts>
  <fills count="3">
    <fill>
      <patternFill patternType="none"/>
    </fill>
    <fill>
      <patternFill patternType="gray125"/>
    </fill>
    <fill>
      <patternFill patternType="solid">
        <fgColor theme="4" tint="0.79998168889431442"/>
        <bgColor theme="4" tint="0.79998168889431442"/>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theme="4" tint="0.39994506668294322"/>
      </bottom>
      <diagonal/>
    </border>
    <border>
      <left/>
      <right/>
      <top style="thin">
        <color theme="4" tint="0.39994506668294322"/>
      </top>
      <bottom/>
      <diagonal/>
    </border>
    <border>
      <left/>
      <right/>
      <top style="thin">
        <color theme="4" tint="0.39994506668294322"/>
      </top>
      <bottom style="thin">
        <color theme="4" tint="0.39994506668294322"/>
      </bottom>
      <diagonal/>
    </border>
    <border>
      <left style="thin">
        <color theme="4" tint="0.39994506668294322"/>
      </left>
      <right/>
      <top/>
      <bottom/>
      <diagonal/>
    </border>
    <border>
      <left/>
      <right style="thin">
        <color indexed="64"/>
      </right>
      <top/>
      <bottom/>
      <diagonal/>
    </border>
    <border>
      <left style="thin">
        <color indexed="64"/>
      </left>
      <right/>
      <top style="thin">
        <color theme="4" tint="0.39994506668294322"/>
      </top>
      <bottom style="thin">
        <color theme="4" tint="0.39994506668294322"/>
      </bottom>
      <diagonal/>
    </border>
    <border>
      <left style="thin">
        <color indexed="64"/>
      </left>
      <right/>
      <top style="thin">
        <color theme="4" tint="0.39994506668294322"/>
      </top>
      <bottom/>
      <diagonal/>
    </border>
    <border>
      <left style="thin">
        <color rgb="FFD0D7E5"/>
      </left>
      <right style="thin">
        <color rgb="FFD0D7E5"/>
      </right>
      <top style="thin">
        <color rgb="FFD0D7E5"/>
      </top>
      <bottom/>
      <diagonal/>
    </border>
    <border>
      <left style="thin">
        <color rgb="FFD0D7E5"/>
      </left>
      <right style="thin">
        <color rgb="FFD0D7E5"/>
      </right>
      <top style="thin">
        <color rgb="FFD0D7E5"/>
      </top>
      <bottom style="thin">
        <color rgb="FFD0D7E5"/>
      </bottom>
      <diagonal/>
    </border>
    <border>
      <left style="thin">
        <color indexed="22"/>
      </left>
      <right style="thin">
        <color indexed="22"/>
      </right>
      <top style="thin">
        <color indexed="22"/>
      </top>
      <bottom style="thin">
        <color indexed="22"/>
      </bottom>
      <diagonal/>
    </border>
    <border>
      <left style="thin">
        <color rgb="FFE7E6E6"/>
      </left>
      <right style="thin">
        <color rgb="FFE7E6E6"/>
      </right>
      <top style="thin">
        <color rgb="FFE7E6E6"/>
      </top>
      <bottom style="thin">
        <color rgb="FFE7E6E6"/>
      </bottom>
      <diagonal/>
    </border>
    <border>
      <left/>
      <right/>
      <top style="thin">
        <color theme="4" tint="0.39997558519241921"/>
      </top>
      <bottom style="thin">
        <color theme="4" tint="0.39997558519241921"/>
      </bottom>
      <diagonal/>
    </border>
    <border>
      <left/>
      <right/>
      <top style="thin">
        <color theme="4" tint="0.39997558519241921"/>
      </top>
      <bottom/>
      <diagonal/>
    </border>
  </borders>
  <cellStyleXfs count="2">
    <xf numFmtId="0" fontId="0" fillId="0" borderId="0"/>
    <xf numFmtId="0" fontId="6" fillId="0" borderId="0"/>
  </cellStyleXfs>
  <cellXfs count="56">
    <xf numFmtId="0" fontId="0" fillId="0" borderId="0" xfId="0"/>
    <xf numFmtId="15" fontId="0" fillId="0" borderId="0" xfId="0" applyNumberFormat="1"/>
    <xf numFmtId="17" fontId="0" fillId="0" borderId="0" xfId="0" applyNumberFormat="1"/>
    <xf numFmtId="0" fontId="0" fillId="0" borderId="0" xfId="0" applyAlignment="1">
      <alignment wrapText="1"/>
    </xf>
    <xf numFmtId="0" fontId="3" fillId="0" borderId="0" xfId="0" applyFont="1"/>
    <xf numFmtId="0" fontId="0" fillId="0" borderId="0" xfId="0" pivotButton="1"/>
    <xf numFmtId="0" fontId="0" fillId="0" borderId="0" xfId="0" applyAlignment="1">
      <alignment horizontal="left"/>
    </xf>
    <xf numFmtId="0" fontId="0" fillId="0" borderId="2" xfId="0" pivotButton="1" applyBorder="1"/>
    <xf numFmtId="0" fontId="0" fillId="0" borderId="2" xfId="0" applyBorder="1"/>
    <xf numFmtId="0" fontId="0" fillId="0" borderId="4" xfId="0" pivotButton="1" applyBorder="1"/>
    <xf numFmtId="0" fontId="0" fillId="0" borderId="4" xfId="0" applyBorder="1"/>
    <xf numFmtId="0" fontId="0" fillId="0" borderId="4" xfId="0" applyBorder="1" applyAlignment="1">
      <alignment horizontal="left"/>
    </xf>
    <xf numFmtId="0" fontId="0" fillId="0" borderId="3" xfId="0" applyBorder="1" applyAlignment="1">
      <alignment horizontal="left"/>
    </xf>
    <xf numFmtId="0" fontId="0" fillId="0" borderId="5" xfId="0" applyBorder="1"/>
    <xf numFmtId="0" fontId="0" fillId="0" borderId="0" xfId="0" applyAlignment="1">
      <alignment horizontal="right"/>
    </xf>
    <xf numFmtId="0" fontId="0" fillId="0" borderId="6" xfId="0" applyBorder="1"/>
    <xf numFmtId="0" fontId="0" fillId="0" borderId="7" xfId="0" applyBorder="1"/>
    <xf numFmtId="0" fontId="0" fillId="0" borderId="1" xfId="0" applyBorder="1"/>
    <xf numFmtId="0" fontId="0" fillId="0" borderId="1" xfId="0" applyBorder="1" applyAlignment="1">
      <alignment wrapText="1"/>
    </xf>
    <xf numFmtId="0" fontId="5" fillId="0" borderId="9" xfId="0" applyFont="1" applyBorder="1" applyAlignment="1">
      <alignment vertical="center" wrapText="1"/>
    </xf>
    <xf numFmtId="0" fontId="5" fillId="0" borderId="9" xfId="0" applyFont="1" applyBorder="1" applyAlignment="1">
      <alignment wrapText="1"/>
    </xf>
    <xf numFmtId="15" fontId="5" fillId="0" borderId="9" xfId="0" applyNumberFormat="1" applyFont="1" applyBorder="1" applyAlignment="1">
      <alignment horizontal="right" wrapText="1"/>
    </xf>
    <xf numFmtId="0" fontId="5" fillId="0" borderId="10" xfId="0" applyFont="1" applyBorder="1" applyAlignment="1">
      <alignment horizontal="left"/>
    </xf>
    <xf numFmtId="0" fontId="5" fillId="0" borderId="10" xfId="0" applyFont="1" applyBorder="1" applyAlignment="1">
      <alignment wrapText="1"/>
    </xf>
    <xf numFmtId="0" fontId="5" fillId="0" borderId="10" xfId="0" applyFont="1" applyBorder="1"/>
    <xf numFmtId="0" fontId="5" fillId="0" borderId="9" xfId="0" applyFont="1" applyBorder="1" applyAlignment="1">
      <alignment horizontal="left"/>
    </xf>
    <xf numFmtId="0" fontId="5" fillId="0" borderId="10" xfId="0" applyFont="1" applyBorder="1" applyAlignment="1">
      <alignment vertical="center" wrapText="1"/>
    </xf>
    <xf numFmtId="0" fontId="5" fillId="0" borderId="10" xfId="0" applyFont="1" applyBorder="1" applyAlignment="1">
      <alignment vertical="center"/>
    </xf>
    <xf numFmtId="0" fontId="5" fillId="0" borderId="10" xfId="0" applyFont="1" applyBorder="1" applyAlignment="1">
      <alignment horizontal="right" vertical="center"/>
    </xf>
    <xf numFmtId="164" fontId="5" fillId="0" borderId="10" xfId="0" applyNumberFormat="1" applyFont="1" applyBorder="1" applyAlignment="1">
      <alignment horizontal="right" wrapText="1"/>
    </xf>
    <xf numFmtId="15" fontId="5" fillId="0" borderId="9" xfId="0" applyNumberFormat="1" applyFont="1" applyBorder="1" applyAlignment="1">
      <alignment wrapText="1"/>
    </xf>
    <xf numFmtId="164" fontId="7" fillId="0" borderId="11" xfId="1" applyNumberFormat="1" applyFont="1" applyBorder="1" applyAlignment="1">
      <alignment horizontal="right" wrapText="1"/>
    </xf>
    <xf numFmtId="0" fontId="5" fillId="0" borderId="0" xfId="0" applyFont="1" applyAlignment="1">
      <alignment wrapText="1"/>
    </xf>
    <xf numFmtId="0" fontId="5" fillId="0" borderId="0" xfId="0" applyFont="1" applyAlignment="1">
      <alignment vertical="center" wrapText="1"/>
    </xf>
    <xf numFmtId="0" fontId="5" fillId="0" borderId="0" xfId="0" applyFont="1" applyAlignment="1">
      <alignment horizontal="left"/>
    </xf>
    <xf numFmtId="0" fontId="5" fillId="0" borderId="12" xfId="0" applyFont="1" applyBorder="1" applyAlignment="1">
      <alignment vertical="center" wrapText="1"/>
    </xf>
    <xf numFmtId="164" fontId="7" fillId="0" borderId="0" xfId="1" applyNumberFormat="1" applyFont="1" applyAlignment="1">
      <alignment horizontal="right" wrapText="1"/>
    </xf>
    <xf numFmtId="0" fontId="5" fillId="0" borderId="12" xfId="0" applyFont="1" applyBorder="1" applyAlignment="1">
      <alignment wrapText="1"/>
    </xf>
    <xf numFmtId="165" fontId="7" fillId="0" borderId="0" xfId="1" applyNumberFormat="1" applyFont="1" applyAlignment="1">
      <alignment horizontal="right" wrapText="1"/>
    </xf>
    <xf numFmtId="165" fontId="0" fillId="0" borderId="0" xfId="0" applyNumberFormat="1"/>
    <xf numFmtId="165" fontId="0" fillId="0" borderId="1" xfId="0" applyNumberFormat="1" applyBorder="1"/>
    <xf numFmtId="14" fontId="0" fillId="0" borderId="0" xfId="0" applyNumberFormat="1"/>
    <xf numFmtId="165" fontId="8" fillId="0" borderId="0" xfId="1" applyNumberFormat="1" applyFont="1" applyAlignment="1">
      <alignment horizontal="right" wrapText="1"/>
    </xf>
    <xf numFmtId="0" fontId="0" fillId="0" borderId="13" xfId="0" applyBorder="1"/>
    <xf numFmtId="0" fontId="0" fillId="2" borderId="13" xfId="0" applyFill="1" applyBorder="1"/>
    <xf numFmtId="15" fontId="0" fillId="0" borderId="13" xfId="0" applyNumberFormat="1" applyBorder="1"/>
    <xf numFmtId="15" fontId="0" fillId="2" borderId="13" xfId="0" applyNumberFormat="1" applyFill="1" applyBorder="1"/>
    <xf numFmtId="165" fontId="8" fillId="0" borderId="13" xfId="1" applyNumberFormat="1" applyFont="1" applyBorder="1" applyAlignment="1">
      <alignment horizontal="right" wrapText="1"/>
    </xf>
    <xf numFmtId="165" fontId="8" fillId="2" borderId="13" xfId="1" applyNumberFormat="1" applyFont="1" applyFill="1" applyBorder="1" applyAlignment="1">
      <alignment horizontal="right" wrapText="1"/>
    </xf>
    <xf numFmtId="0" fontId="0" fillId="0" borderId="14" xfId="0" applyBorder="1" applyAlignment="1">
      <alignment wrapText="1"/>
    </xf>
    <xf numFmtId="0" fontId="0" fillId="0" borderId="0" xfId="0" applyAlignment="1">
      <alignment horizontal="left" indent="1"/>
    </xf>
    <xf numFmtId="0" fontId="0" fillId="0" borderId="0" xfId="0" applyAlignment="1">
      <alignment horizontal="left" wrapText="1"/>
    </xf>
    <xf numFmtId="0" fontId="0" fillId="0" borderId="3" xfId="0" applyBorder="1"/>
    <xf numFmtId="0" fontId="0" fillId="0" borderId="8" xfId="0" applyBorder="1"/>
    <xf numFmtId="165" fontId="8" fillId="0" borderId="0" xfId="1" applyNumberFormat="1" applyFont="1" applyFill="1" applyAlignment="1">
      <alignment horizontal="right" wrapText="1"/>
    </xf>
    <xf numFmtId="0" fontId="0" fillId="0" borderId="0" xfId="0" applyNumberFormat="1"/>
  </cellXfs>
  <cellStyles count="2">
    <cellStyle name="Normal" xfId="0" builtinId="0"/>
    <cellStyle name="Normal_Sheet1" xfId="1" xr:uid="{00000000-0005-0000-0000-000001000000}"/>
  </cellStyles>
  <dxfs count="42">
    <dxf>
      <border diagonalUp="0" diagonalDown="0" outline="0">
        <left/>
        <right style="thin">
          <color indexed="64"/>
        </right>
        <top/>
        <bottom/>
      </border>
    </dxf>
    <dxf>
      <numFmt numFmtId="20" formatCode="d\-mmm\-yy"/>
    </dxf>
    <dxf>
      <numFmt numFmtId="20" formatCode="d\-mmm\-yy"/>
    </dxf>
    <dxf>
      <numFmt numFmtId="0" formatCode="General"/>
    </dxf>
    <dxf>
      <numFmt numFmtId="0" formatCode="General"/>
    </dxf>
    <dxf>
      <numFmt numFmtId="0" formatCode="General"/>
    </dxf>
    <dxf>
      <numFmt numFmtId="0" formatCode="General"/>
    </dxf>
    <dxf>
      <numFmt numFmtId="0" formatCode="General"/>
    </dxf>
    <dxf>
      <border>
        <left style="thin">
          <color indexed="64"/>
        </left>
      </border>
    </dxf>
    <dxf>
      <border>
        <left style="thin">
          <color indexed="64"/>
        </left>
      </border>
    </dxf>
    <dxf>
      <border>
        <horizontal style="thin">
          <color theme="4" tint="0.39994506668294322"/>
        </horizontal>
      </border>
    </dxf>
    <dxf>
      <border>
        <horizontal style="thin">
          <color auto="1"/>
        </horizontal>
      </border>
    </dxf>
    <dxf>
      <border>
        <left/>
        <right/>
        <top/>
        <bottom/>
        <vertical/>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theme="4" tint="0.39994506668294322"/>
        </left>
      </border>
    </dxf>
    <dxf>
      <border>
        <left style="thin">
          <color indexed="64"/>
        </left>
      </border>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bottom"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bottom" textRotation="0" wrapText="1" indent="0" justifyLastLine="0" shrinkToFit="0" readingOrder="0"/>
      <border diagonalUp="0" diagonalDown="0" outline="0">
        <left/>
        <right/>
        <top/>
        <bottom/>
      </border>
      <protection locked="1" hidden="0"/>
    </dxf>
    <dxf>
      <numFmt numFmtId="0" formatCode="General"/>
    </dxf>
    <dxf>
      <numFmt numFmtId="0" formatCode="General"/>
    </dxf>
    <dxf>
      <numFmt numFmtId="0" formatCode="General"/>
    </dxf>
    <dxf>
      <font>
        <b val="0"/>
        <i val="0"/>
        <strike val="0"/>
        <condense val="0"/>
        <extend val="0"/>
        <outline val="0"/>
        <shadow val="0"/>
        <u val="none"/>
        <vertAlign val="baseline"/>
        <sz val="11"/>
        <color indexed="8"/>
        <name val="Calibri"/>
        <scheme val="none"/>
      </font>
      <numFmt numFmtId="165" formatCode="[$-F400]h:mm:ss\ AM/PM"/>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1"/>
        <color indexed="8"/>
        <name val="Calibri"/>
        <scheme val="none"/>
      </font>
      <numFmt numFmtId="165" formatCode="[$-F400]h:mm:ss\ AM/PM"/>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1"/>
        <color indexed="8"/>
        <name val="Calibri"/>
        <scheme val="none"/>
      </font>
      <numFmt numFmtId="164" formatCode="dd\-mmm\-yy"/>
      <fill>
        <patternFill patternType="none">
          <fgColor indexed="64"/>
          <bgColor indexed="65"/>
        </patternFill>
      </fill>
      <alignment horizontal="right" vertical="bottom" textRotation="0" wrapText="1" indent="0" justifyLastLine="0" shrinkToFit="0" readingOrder="0"/>
      <border diagonalUp="0" diagonalDown="0" outline="0">
        <left/>
        <right/>
        <top/>
        <bottom/>
      </border>
    </dxf>
    <dxf>
      <numFmt numFmtId="20" formatCode="d\-mmm\-yy"/>
    </dxf>
    <dxf>
      <numFmt numFmtId="20" formatCode="d\-mmm\-yy"/>
    </dxf>
    <dxf>
      <fill>
        <patternFill patternType="none">
          <fgColor indexed="64"/>
          <bgColor indexed="65"/>
        </patternFill>
      </fill>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13607</xdr:colOff>
      <xdr:row>0</xdr:row>
      <xdr:rowOff>68036</xdr:rowOff>
    </xdr:from>
    <xdr:to>
      <xdr:col>15</xdr:col>
      <xdr:colOff>0</xdr:colOff>
      <xdr:row>0</xdr:row>
      <xdr:rowOff>1143000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3607" y="68036"/>
          <a:ext cx="20383500" cy="10749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4000" b="0" i="0" u="none" strike="noStrike" kern="0" cap="none" spc="0" normalizeH="0" baseline="0" noProof="0">
              <a:ln>
                <a:noFill/>
              </a:ln>
              <a:solidFill>
                <a:schemeClr val="accent1">
                  <a:lumMod val="75000"/>
                </a:schemeClr>
              </a:solidFill>
              <a:effectLst/>
              <a:uLnTx/>
              <a:uFillTx/>
              <a:latin typeface="+mn-lt"/>
              <a:ea typeface="+mn-ea"/>
              <a:cs typeface="+mn-cs"/>
            </a:rPr>
            <a:t>CNS North Korea Missile Testing Database</a:t>
          </a:r>
        </a:p>
      </xdr:txBody>
    </xdr:sp>
    <xdr:clientData/>
  </xdr:twoCellAnchor>
  <xdr:twoCellAnchor editAs="oneCell">
    <xdr:from>
      <xdr:col>0</xdr:col>
      <xdr:colOff>394607</xdr:colOff>
      <xdr:row>0</xdr:row>
      <xdr:rowOff>149678</xdr:rowOff>
    </xdr:from>
    <xdr:to>
      <xdr:col>2</xdr:col>
      <xdr:colOff>1572030</xdr:colOff>
      <xdr:row>0</xdr:row>
      <xdr:rowOff>959416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4607" y="149678"/>
          <a:ext cx="2951794" cy="8097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0</xdr:row>
      <xdr:rowOff>85725</xdr:rowOff>
    </xdr:from>
    <xdr:to>
      <xdr:col>21</xdr:col>
      <xdr:colOff>495300</xdr:colOff>
      <xdr:row>0</xdr:row>
      <xdr:rowOff>914400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228600" y="85725"/>
          <a:ext cx="13782675"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4000" b="0" i="0" u="none" strike="noStrike" kern="0" cap="none" spc="0" normalizeH="0" baseline="0" noProof="0">
              <a:ln>
                <a:noFill/>
              </a:ln>
              <a:solidFill>
                <a:srgbClr val="5B9BD5">
                  <a:lumMod val="75000"/>
                </a:srgbClr>
              </a:solidFill>
              <a:effectLst/>
              <a:uLnTx/>
              <a:uFillTx/>
              <a:latin typeface="+mn-lt"/>
              <a:ea typeface="+mn-ea"/>
              <a:cs typeface="+mn-cs"/>
            </a:rPr>
            <a:t>CNS North Korea Missile Testing Database</a:t>
          </a:r>
        </a:p>
        <a:p>
          <a:endParaRPr lang="en-US" sz="1100"/>
        </a:p>
      </xdr:txBody>
    </xdr:sp>
    <xdr:clientData/>
  </xdr:twoCellAnchor>
  <xdr:twoCellAnchor editAs="oneCell">
    <xdr:from>
      <xdr:col>0</xdr:col>
      <xdr:colOff>276225</xdr:colOff>
      <xdr:row>0</xdr:row>
      <xdr:rowOff>171451</xdr:rowOff>
    </xdr:from>
    <xdr:to>
      <xdr:col>2</xdr:col>
      <xdr:colOff>386715</xdr:colOff>
      <xdr:row>0</xdr:row>
      <xdr:rowOff>816915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6225" y="171451"/>
          <a:ext cx="2085975" cy="64546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190500</xdr:colOff>
      <xdr:row>0</xdr:row>
      <xdr:rowOff>95250</xdr:rowOff>
    </xdr:from>
    <xdr:to>
      <xdr:col>20</xdr:col>
      <xdr:colOff>276225</xdr:colOff>
      <xdr:row>0</xdr:row>
      <xdr:rowOff>885825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0" y="95250"/>
          <a:ext cx="13477875" cy="790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4000" b="0" i="0" u="none" strike="noStrike" kern="0" cap="none" spc="0" normalizeH="0" baseline="0" noProof="0">
              <a:ln>
                <a:noFill/>
              </a:ln>
              <a:solidFill>
                <a:srgbClr val="5B9BD5">
                  <a:lumMod val="75000"/>
                </a:srgbClr>
              </a:solidFill>
              <a:effectLst/>
              <a:uLnTx/>
              <a:uFillTx/>
              <a:latin typeface="+mn-lt"/>
              <a:ea typeface="+mn-ea"/>
              <a:cs typeface="+mn-cs"/>
            </a:rPr>
            <a:t>CNS North Korea Missile Testing Database</a:t>
          </a:r>
        </a:p>
        <a:p>
          <a:endParaRPr lang="en-US" sz="1100"/>
        </a:p>
      </xdr:txBody>
    </xdr:sp>
    <xdr:clientData/>
  </xdr:twoCellAnchor>
  <xdr:twoCellAnchor editAs="oneCell">
    <xdr:from>
      <xdr:col>0</xdr:col>
      <xdr:colOff>228600</xdr:colOff>
      <xdr:row>0</xdr:row>
      <xdr:rowOff>161925</xdr:rowOff>
    </xdr:from>
    <xdr:to>
      <xdr:col>1</xdr:col>
      <xdr:colOff>633095</xdr:colOff>
      <xdr:row>0</xdr:row>
      <xdr:rowOff>775116</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 y="161925"/>
          <a:ext cx="2200275" cy="6131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152400</xdr:colOff>
      <xdr:row>0</xdr:row>
      <xdr:rowOff>47625</xdr:rowOff>
    </xdr:from>
    <xdr:to>
      <xdr:col>13</xdr:col>
      <xdr:colOff>257175</xdr:colOff>
      <xdr:row>0</xdr:row>
      <xdr:rowOff>857250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52400" y="47625"/>
          <a:ext cx="14068425"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4000" b="0" i="0" u="none" strike="noStrike" kern="0" cap="none" spc="0" normalizeH="0" baseline="0" noProof="0">
              <a:ln>
                <a:noFill/>
              </a:ln>
              <a:solidFill>
                <a:srgbClr val="5B9BD5">
                  <a:lumMod val="75000"/>
                </a:srgbClr>
              </a:solidFill>
              <a:effectLst/>
              <a:uLnTx/>
              <a:uFillTx/>
              <a:latin typeface="+mn-lt"/>
              <a:ea typeface="+mn-ea"/>
              <a:cs typeface="+mn-cs"/>
            </a:rPr>
            <a:t>CNS North Korea Missile Testing Database</a:t>
          </a:r>
        </a:p>
        <a:p>
          <a:endParaRPr lang="en-US" sz="1100"/>
        </a:p>
      </xdr:txBody>
    </xdr:sp>
    <xdr:clientData/>
  </xdr:twoCellAnchor>
  <xdr:twoCellAnchor editAs="oneCell">
    <xdr:from>
      <xdr:col>0</xdr:col>
      <xdr:colOff>304800</xdr:colOff>
      <xdr:row>0</xdr:row>
      <xdr:rowOff>152400</xdr:rowOff>
    </xdr:from>
    <xdr:to>
      <xdr:col>1</xdr:col>
      <xdr:colOff>190500</xdr:colOff>
      <xdr:row>0</xdr:row>
      <xdr:rowOff>765591</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4800" y="152400"/>
          <a:ext cx="2200275" cy="6131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57150</xdr:colOff>
      <xdr:row>6</xdr:row>
      <xdr:rowOff>9526</xdr:rowOff>
    </xdr:from>
    <xdr:to>
      <xdr:col>20</xdr:col>
      <xdr:colOff>361950</xdr:colOff>
      <xdr:row>73</xdr:row>
      <xdr:rowOff>28576</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57150" y="1152526"/>
          <a:ext cx="12496800" cy="12782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07000"/>
            </a:lnSpc>
            <a:spcBef>
              <a:spcPts val="200"/>
            </a:spcBef>
            <a:spcAft>
              <a:spcPts val="0"/>
            </a:spcAft>
          </a:pPr>
          <a:r>
            <a:rPr lang="en-US" sz="1100" b="1">
              <a:solidFill>
                <a:srgbClr val="1F4D78"/>
              </a:solidFill>
              <a:effectLst/>
              <a:latin typeface="Calibri Light" panose="020F0302020204030204" pitchFamily="34" charset="0"/>
              <a:ea typeface="Times New Roman" panose="02020603050405020304" pitchFamily="18" charset="0"/>
              <a:cs typeface="Times New Roman" panose="02020603050405020304" pitchFamily="18" charset="0"/>
            </a:rPr>
            <a:t>Information About Data</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The data within is divided up by missile launch. North Korea often launches multiple missiles at once. Though these multiple launches may be considered by North Korea and others as a single test this database treats every launch individually. For example, on March 6, 2017 North Korea launched 4 missiles almost simultaneously. Each individual missile launch has its own entry. It may take 2 to 4 days following a missile launch for the database to be updated. Following a launch there is often a lot</a:t>
          </a:r>
          <a:r>
            <a:rPr lang="en-US" sz="1100" baseline="0">
              <a:effectLst/>
              <a:latin typeface="Times New Roman" panose="02020603050405020304" pitchFamily="18" charset="0"/>
              <a:ea typeface="Calibri" panose="020F0502020204030204" pitchFamily="34" charset="0"/>
            </a:rPr>
            <a:t> of contradictory information and reports, doubly so if the missile fails and North Korea does not acknowledge the test. During this period we ask for patience as we seek to ensure that the information recorded is accurate as possible. </a:t>
          </a:r>
        </a:p>
        <a:p>
          <a:pPr marL="0" marR="0">
            <a:lnSpc>
              <a:spcPct val="107000"/>
            </a:lnSpc>
            <a:spcBef>
              <a:spcPts val="0"/>
            </a:spcBef>
            <a:spcAft>
              <a:spcPts val="800"/>
            </a:spcAft>
          </a:pPr>
          <a:r>
            <a:rPr lang="en-US" sz="1100" baseline="0">
              <a:effectLst/>
              <a:latin typeface="Times New Roman" panose="02020603050405020304" pitchFamily="18" charset="0"/>
              <a:ea typeface="Calibri" panose="020F0502020204030204" pitchFamily="34" charset="0"/>
            </a:rPr>
            <a:t>Questions about specific entries, methodology, and other general questions about the data can be directed to Michael Duitsman at mduitsman@miis.edu. </a:t>
          </a:r>
          <a:endParaRPr lang="en-US" sz="1100">
            <a:effectLst/>
            <a:latin typeface="Times New Roman" panose="02020603050405020304" pitchFamily="18" charset="0"/>
            <a:ea typeface="Calibri" panose="020F0502020204030204" pitchFamily="34" charset="0"/>
          </a:endParaRP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Date Occurred</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This is the date the launch is believed to have occurred. An exact date is not known for every launch. For tests prior to 1993, the date should be interpreted as an approximation. Dates are in sync with UTC</a:t>
          </a:r>
          <a:r>
            <a:rPr lang="en-US" sz="1100" baseline="0">
              <a:effectLst/>
              <a:latin typeface="Times New Roman" panose="02020603050405020304" pitchFamily="18" charset="0"/>
              <a:ea typeface="Calibri" panose="020F0502020204030204" pitchFamily="34" charset="0"/>
            </a:rPr>
            <a:t> launch time. </a:t>
          </a:r>
          <a:endParaRPr lang="en-US" sz="1100">
            <a:effectLst/>
            <a:latin typeface="Times New Roman" panose="02020603050405020304" pitchFamily="18" charset="0"/>
            <a:ea typeface="Calibri" panose="020F0502020204030204" pitchFamily="34" charset="0"/>
          </a:endParaRPr>
        </a:p>
        <a:p>
          <a:pPr marL="0" marR="0" lvl="0" indent="0" defTabSz="914400" eaLnBrk="1" fontAlgn="auto" latinLnBrk="0" hangingPunct="1">
            <a:lnSpc>
              <a:spcPct val="107000"/>
            </a:lnSpc>
            <a:spcBef>
              <a:spcPts val="200"/>
            </a:spcBef>
            <a:spcAft>
              <a:spcPts val="0"/>
            </a:spcAft>
            <a:buClrTx/>
            <a:buSzTx/>
            <a:buFontTx/>
            <a:buNone/>
            <a:tabLst/>
            <a:defRPr/>
          </a:pPr>
          <a:r>
            <a:rPr kumimoji="0" lang="en-US" sz="1100" b="1" i="1" u="none" strike="noStrike" kern="0" cap="none" spc="0" normalizeH="0" baseline="0" noProof="0">
              <a:ln>
                <a:noFill/>
              </a:ln>
              <a:solidFill>
                <a:srgbClr val="2E74B5"/>
              </a:solidFill>
              <a:effectLst/>
              <a:uLnTx/>
              <a:uFillTx/>
              <a:latin typeface="Calibri Light" panose="020F0302020204030204" pitchFamily="34" charset="0"/>
              <a:ea typeface="Times New Roman" panose="02020603050405020304" pitchFamily="18" charset="0"/>
              <a:cs typeface="Times New Roman" panose="02020603050405020304" pitchFamily="18" charset="0"/>
            </a:rPr>
            <a:t>Launch Time</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Launch time is given in Coordinated</a:t>
          </a:r>
          <a:r>
            <a:rPr lang="en-US" sz="1100" baseline="0">
              <a:effectLst/>
              <a:latin typeface="Times New Roman" panose="02020603050405020304" pitchFamily="18" charset="0"/>
              <a:ea typeface="Calibri" panose="020F0502020204030204" pitchFamily="34" charset="0"/>
            </a:rPr>
            <a:t> Universal Time (UTC). Actual time of launch may vary slightly from recorded time due to difference in time between launch and when outside observers detected launch. Tests for which an accurate launch time could not be found are left blank.</a:t>
          </a:r>
          <a:endParaRPr lang="en-US" sz="1100">
            <a:effectLst/>
            <a:latin typeface="Times New Roman" panose="02020603050405020304" pitchFamily="18" charset="0"/>
            <a:ea typeface="Calibri" panose="020F0502020204030204" pitchFamily="34" charset="0"/>
          </a:endParaRP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Date Entered/Updated</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This is the date the test was recorded or updated. Sometime new information on old tests comes out well after the test occurred. When that happens older entries might be changed to account for this new information.</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Missile Name</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This is the missile type believed to have been launched. In some cases there may be confusion or uncertainty regarding the exact type launch. </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Missile Type</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This is what category the missile falls under, example: Short Range Ballistic Missile (SRBM), Medium</a:t>
          </a:r>
          <a:r>
            <a:rPr lang="en-US" sz="1100" baseline="0">
              <a:effectLst/>
              <a:latin typeface="Times New Roman" panose="02020603050405020304" pitchFamily="18" charset="0"/>
              <a:ea typeface="Calibri" panose="020F0502020204030204" pitchFamily="34" charset="0"/>
            </a:rPr>
            <a:t>-</a:t>
          </a:r>
          <a:r>
            <a:rPr lang="en-US" sz="1100">
              <a:effectLst/>
              <a:latin typeface="Times New Roman" panose="02020603050405020304" pitchFamily="18" charset="0"/>
              <a:ea typeface="Calibri" panose="020F0502020204030204" pitchFamily="34" charset="0"/>
            </a:rPr>
            <a:t>Range Ballistic Missile (MRBM), Intermediate-Range Ballistic Missile (IRBM), Intercontinental Ballistic Missile (ICBM), Space Launch Vehicle (SLV), Submarine Launched Ballistic Missile (SLBM).</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Launch Agency/Authority</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This is the entity which carried out the launch. In North Korea’s case this is almost always unknown or extremely unclear.</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Facility Name</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This is the name of the site the launch was carried out at. This should be interpreted as a general location for each test and not as an exact location. </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Facility Location</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An approximate location of the facility</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Other Name</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Because North Korea does not often disclose the names of its secret missile testing and launch facilities there are often multiple names used in practice. This lists some of the common alternative names used to describe the launch location.</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Facility Latitude and Longitude</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The latitude and longitude of the launch site. </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Landing Location</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An approximate location for where the missile landed. For tests which fail almost immediately after launch and for tests in which the payload enters orbit this is listed as N/A.</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Apogee</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The highest point in the missile’s trajectory measured in kilometers.</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Distance Travelled </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An approximate measure for the total distance traversed by the missile measured in kilometers.</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Confirmation</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For events where there is strong reason to believe the test took place as described in the database the test is marked as </a:t>
          </a:r>
          <a:r>
            <a:rPr lang="en-US" sz="1100" b="1">
              <a:effectLst/>
              <a:latin typeface="Times New Roman" panose="02020603050405020304" pitchFamily="18" charset="0"/>
              <a:ea typeface="Calibri" panose="020F0502020204030204" pitchFamily="34" charset="0"/>
            </a:rPr>
            <a:t>Confirmed</a:t>
          </a:r>
          <a:r>
            <a:rPr lang="en-US" sz="1100">
              <a:effectLst/>
              <a:latin typeface="Times New Roman" panose="02020603050405020304" pitchFamily="18" charset="0"/>
              <a:ea typeface="Calibri" panose="020F0502020204030204" pitchFamily="34" charset="0"/>
            </a:rPr>
            <a:t>. </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Information about North Korea’s tests can be error prone, contradictory, or unreliable. As such, sometimes tests are reported as taking place but many details are lacking; there is a reasonable degree of uncertainty regarding if the test actually took place; there is a reasonable amount of uncertainty that the missiles tested actually meet the threshold the missiles launched meet the threshold necessary to be captured in this database. However, just because many details are missing or unclear does not mean no test took place, simply that we don’t know for sure it should be included within this dataset. Tests where this is the case are marked as </a:t>
          </a:r>
          <a:r>
            <a:rPr lang="en-US" sz="1100" b="1">
              <a:effectLst/>
              <a:latin typeface="Times New Roman" panose="02020603050405020304" pitchFamily="18" charset="0"/>
              <a:ea typeface="Calibri" panose="020F0502020204030204" pitchFamily="34" charset="0"/>
            </a:rPr>
            <a:t>Unconfirmed</a:t>
          </a:r>
          <a:r>
            <a:rPr lang="en-US" sz="1100">
              <a:effectLst/>
              <a:latin typeface="Times New Roman" panose="02020603050405020304" pitchFamily="18" charset="0"/>
              <a:ea typeface="Calibri" panose="020F0502020204030204" pitchFamily="34" charset="0"/>
            </a:rPr>
            <a:t>. </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We still want to capture the event within the data especially in case more data becomes available in the future allowing us to update the information. </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Outcome</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This is the outcome of the test.. There are 3 possible entries of this category: </a:t>
          </a:r>
          <a:r>
            <a:rPr lang="en-US" sz="1100" b="1">
              <a:effectLst/>
              <a:latin typeface="Times New Roman" panose="02020603050405020304" pitchFamily="18" charset="0"/>
              <a:ea typeface="Calibri" panose="020F0502020204030204" pitchFamily="34" charset="0"/>
            </a:rPr>
            <a:t>Success</a:t>
          </a:r>
          <a:r>
            <a:rPr lang="en-US" sz="1100">
              <a:effectLst/>
              <a:latin typeface="Times New Roman" panose="02020603050405020304" pitchFamily="18" charset="0"/>
              <a:ea typeface="Calibri" panose="020F0502020204030204" pitchFamily="34" charset="0"/>
            </a:rPr>
            <a:t>, </a:t>
          </a:r>
          <a:r>
            <a:rPr lang="en-US" sz="1100" b="1">
              <a:effectLst/>
              <a:latin typeface="Times New Roman" panose="02020603050405020304" pitchFamily="18" charset="0"/>
              <a:ea typeface="Calibri" panose="020F0502020204030204" pitchFamily="34" charset="0"/>
            </a:rPr>
            <a:t>Failure</a:t>
          </a:r>
          <a:r>
            <a:rPr lang="en-US" sz="1100">
              <a:effectLst/>
              <a:latin typeface="Times New Roman" panose="02020603050405020304" pitchFamily="18" charset="0"/>
              <a:ea typeface="Calibri" panose="020F0502020204030204" pitchFamily="34" charset="0"/>
            </a:rPr>
            <a:t>, or </a:t>
          </a:r>
          <a:r>
            <a:rPr lang="en-US" sz="1100" b="1">
              <a:effectLst/>
              <a:latin typeface="Times New Roman" panose="02020603050405020304" pitchFamily="18" charset="0"/>
              <a:ea typeface="Calibri" panose="020F0502020204030204" pitchFamily="34" charset="0"/>
            </a:rPr>
            <a:t>Unknown</a:t>
          </a:r>
          <a:r>
            <a:rPr lang="en-US" sz="1100">
              <a:effectLst/>
              <a:latin typeface="Times New Roman" panose="02020603050405020304" pitchFamily="18" charset="0"/>
              <a:ea typeface="Calibri" panose="020F0502020204030204" pitchFamily="34" charset="0"/>
            </a:rPr>
            <a:t>. </a:t>
          </a:r>
          <a:r>
            <a:rPr lang="en-US" sz="1100" b="1">
              <a:effectLst/>
              <a:latin typeface="Times New Roman" panose="02020603050405020304" pitchFamily="18" charset="0"/>
              <a:ea typeface="Calibri" panose="020F0502020204030204" pitchFamily="34" charset="0"/>
            </a:rPr>
            <a:t>Unknown</a:t>
          </a:r>
          <a:r>
            <a:rPr lang="en-US" sz="1100">
              <a:effectLst/>
              <a:latin typeface="Times New Roman" panose="02020603050405020304" pitchFamily="18" charset="0"/>
              <a:ea typeface="Calibri" panose="020F0502020204030204" pitchFamily="34" charset="0"/>
            </a:rPr>
            <a:t> is when there is not enough information regarding the test to be sure of its outcome. </a:t>
          </a:r>
          <a:r>
            <a:rPr lang="en-US" sz="1100" b="1">
              <a:effectLst/>
              <a:latin typeface="Times New Roman" panose="02020603050405020304" pitchFamily="18" charset="0"/>
              <a:ea typeface="Calibri" panose="020F0502020204030204" pitchFamily="34" charset="0"/>
            </a:rPr>
            <a:t>Failure</a:t>
          </a:r>
          <a:r>
            <a:rPr lang="en-US" sz="1100">
              <a:effectLst/>
              <a:latin typeface="Times New Roman" panose="02020603050405020304" pitchFamily="18" charset="0"/>
              <a:ea typeface="Calibri" panose="020F0502020204030204" pitchFamily="34" charset="0"/>
            </a:rPr>
            <a:t> is defined as a catastrophic failure during the flight test of the missile, i.e. the missile exploding. </a:t>
          </a:r>
          <a:r>
            <a:rPr lang="en-US" sz="1100" b="1">
              <a:effectLst/>
              <a:latin typeface="Times New Roman" panose="02020603050405020304" pitchFamily="18" charset="0"/>
              <a:ea typeface="Calibri" panose="020F0502020204030204" pitchFamily="34" charset="0"/>
            </a:rPr>
            <a:t>Success</a:t>
          </a:r>
          <a:r>
            <a:rPr lang="en-US" sz="1100">
              <a:effectLst/>
              <a:latin typeface="Times New Roman" panose="02020603050405020304" pitchFamily="18" charset="0"/>
              <a:ea typeface="Calibri" panose="020F0502020204030204" pitchFamily="34" charset="0"/>
            </a:rPr>
            <a:t> is defined as that not happening during the flight test of the missile. There are no “partial successes” or “partial failures” for this database. </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In many cases a test can be conducted for a number of reasons other than to verify the missile works. Some examples might be to test a new fuel mixture, a new engine to increase the range of an existing missile, a unit launching the missile, and many others. The point is, even if the missile does not explode the test might still be considered a failure by those running the test. We can never be entirely certain why North Korea is carrying out a flight test of a missile. As such, this entry considers each test as a check to verify that a missile will not explode.</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Additional Information</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Provides additional information regarding the test. Information might be about the significance of the test, information considered important but which otherwise did not fall into one of the former categories, meta-information regarding some of the information given about the test, and other potentially useful information. </a:t>
          </a:r>
        </a:p>
        <a:p>
          <a:pPr marL="0" marR="0">
            <a:lnSpc>
              <a:spcPct val="107000"/>
            </a:lnSpc>
            <a:spcBef>
              <a:spcPts val="200"/>
            </a:spcBef>
            <a:spcAft>
              <a:spcPts val="0"/>
            </a:spcAft>
          </a:pPr>
          <a:r>
            <a:rPr lang="en-US" sz="1100" b="1" i="1">
              <a:solidFill>
                <a:srgbClr val="2E74B5"/>
              </a:solidFill>
              <a:effectLst/>
              <a:latin typeface="Calibri Light" panose="020F0302020204030204" pitchFamily="34" charset="0"/>
              <a:ea typeface="Times New Roman" panose="02020603050405020304" pitchFamily="18" charset="0"/>
              <a:cs typeface="Times New Roman" panose="02020603050405020304" pitchFamily="18" charset="0"/>
            </a:rPr>
            <a:t>Source</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A link to the source(s) used to generate the information for the test is also provided. Sources used for this database are scholarly sources, news reports, government press releases, government reports, and reports by international organizations.  </a:t>
          </a:r>
        </a:p>
        <a:p>
          <a:pPr marL="0" marR="0">
            <a:lnSpc>
              <a:spcPct val="107000"/>
            </a:lnSpc>
            <a:spcBef>
              <a:spcPts val="0"/>
            </a:spcBef>
            <a:spcAft>
              <a:spcPts val="800"/>
            </a:spcAft>
          </a:pPr>
          <a:r>
            <a:rPr lang="en-US" sz="1100">
              <a:effectLst/>
              <a:latin typeface="Times New Roman" panose="02020603050405020304" pitchFamily="18" charset="0"/>
              <a:ea typeface="Calibri" panose="020F0502020204030204" pitchFamily="34" charset="0"/>
            </a:rPr>
            <a:t> </a:t>
          </a:r>
        </a:p>
        <a:p>
          <a:endParaRPr lang="en-US" sz="1100"/>
        </a:p>
      </xdr:txBody>
    </xdr:sp>
    <xdr:clientData/>
  </xdr:twoCellAnchor>
  <xdr:twoCellAnchor>
    <xdr:from>
      <xdr:col>0</xdr:col>
      <xdr:colOff>85725</xdr:colOff>
      <xdr:row>0</xdr:row>
      <xdr:rowOff>95250</xdr:rowOff>
    </xdr:from>
    <xdr:to>
      <xdr:col>20</xdr:col>
      <xdr:colOff>352425</xdr:colOff>
      <xdr:row>5</xdr:row>
      <xdr:rowOff>76200</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85725" y="95250"/>
          <a:ext cx="12458700"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4000" b="0" i="0" u="none" strike="noStrike" kern="0" cap="none" spc="0" normalizeH="0" baseline="0" noProof="0">
              <a:ln>
                <a:noFill/>
              </a:ln>
              <a:solidFill>
                <a:srgbClr val="5B9BD5">
                  <a:lumMod val="75000"/>
                </a:srgbClr>
              </a:solidFill>
              <a:effectLst/>
              <a:uLnTx/>
              <a:uFillTx/>
              <a:latin typeface="+mn-lt"/>
              <a:ea typeface="+mn-ea"/>
              <a:cs typeface="+mn-cs"/>
            </a:rPr>
            <a:t>CNS North Korea Missile Testing Database</a:t>
          </a:r>
        </a:p>
        <a:p>
          <a:endParaRPr lang="en-US" sz="1100"/>
        </a:p>
      </xdr:txBody>
    </xdr:sp>
    <xdr:clientData/>
  </xdr:twoCellAnchor>
  <xdr:twoCellAnchor editAs="oneCell">
    <xdr:from>
      <xdr:col>0</xdr:col>
      <xdr:colOff>104775</xdr:colOff>
      <xdr:row>1</xdr:row>
      <xdr:rowOff>19051</xdr:rowOff>
    </xdr:from>
    <xdr:to>
      <xdr:col>3</xdr:col>
      <xdr:colOff>38100</xdr:colOff>
      <xdr:row>3</xdr:row>
      <xdr:rowOff>129135</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775" y="209551"/>
          <a:ext cx="1762125" cy="49108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uitsman, Michael" refreshedDate="45603.467537152777" createdVersion="6" refreshedVersion="8" minRefreshableVersion="3" recordCount="301" xr:uid="{00000000-000A-0000-FFFF-FFFF05000000}">
  <cacheSource type="worksheet">
    <worksheetSource ref="B2:S305" sheet="Missile Tests"/>
  </cacheSource>
  <cacheFields count="20">
    <cacheField name="Date" numFmtId="0">
      <sharedItems containsSemiMixedTypes="0" containsNonDate="0" containsDate="1" containsString="0" minDate="1984-04-09T00:00:00" maxDate="2024-09-19T00:00:00" count="151">
        <d v="1984-04-09T00:00:00"/>
        <d v="1984-09-01T00:00:00"/>
        <d v="1986-05-01T00:00:00"/>
        <d v="1990-05-01T00:00:00"/>
        <d v="1990-06-01T00:00:00"/>
        <d v="1991-07-01T00:00:00"/>
        <d v="1992-06-01T00:00:00"/>
        <d v="1993-05-29T00:00:00"/>
        <d v="1993-05-30T00:00:00"/>
        <d v="1998-08-31T00:00:00"/>
        <d v="2006-07-05T00:00:00"/>
        <d v="2009-04-05T00:00:00"/>
        <d v="2009-07-05T00:00:00"/>
        <d v="2012-04-13T00:00:00"/>
        <d v="2012-12-12T00:00:00"/>
        <d v="2013-05-18T00:00:00"/>
        <d v="2013-05-19T00:00:00"/>
        <d v="2013-05-20T00:00:00"/>
        <d v="2014-02-27T00:00:00"/>
        <d v="2014-03-03T00:00:00"/>
        <d v="2014-03-26T00:00:00"/>
        <d v="2014-06-26T00:00:00"/>
        <d v="2014-06-29T00:00:00"/>
        <d v="2014-07-09T00:00:00"/>
        <d v="2014-07-13T00:00:00"/>
        <d v="2014-07-26T00:00:00"/>
        <d v="2014-08-14T00:00:00"/>
        <d v="2014-09-01T00:00:00"/>
        <d v="2014-09-06T00:00:00"/>
        <d v="2015-02-08T00:00:00"/>
        <d v="2015-03-01T00:00:00"/>
        <d v="2015-04-02T00:00:00"/>
        <d v="2015-04-03T00:00:00"/>
        <d v="2015-05-08T00:00:00"/>
        <d v="2015-11-28T00:00:00"/>
        <d v="2015-12-21T00:00:00"/>
        <d v="2016-02-07T00:00:00"/>
        <d v="2016-03-10T00:00:00"/>
        <d v="2016-03-18T00:00:00"/>
        <d v="2016-04-15T00:00:00"/>
        <d v="2016-04-23T00:00:00"/>
        <d v="2016-04-27T00:00:00"/>
        <d v="2016-04-28T00:00:00"/>
        <d v="2016-05-30T00:00:00"/>
        <d v="2016-06-21T00:00:00"/>
        <d v="2016-07-09T00:00:00"/>
        <d v="2016-07-18T00:00:00"/>
        <d v="2016-08-02T00:00:00"/>
        <d v="2016-08-23T00:00:00"/>
        <d v="2016-09-05T00:00:00"/>
        <d v="2016-10-14T00:00:00"/>
        <d v="2016-10-19T00:00:00"/>
        <d v="2017-02-11T00:00:00"/>
        <d v="2017-03-05T00:00:00"/>
        <d v="2017-03-21T00:00:00"/>
        <d v="2017-04-04T00:00:00"/>
        <d v="2017-04-15T00:00:00"/>
        <d v="2017-04-28T00:00:00"/>
        <d v="2017-05-14T00:00:00"/>
        <d v="2017-05-21T00:00:00"/>
        <d v="2017-05-28T00:00:00"/>
        <d v="2017-07-04T00:00:00"/>
        <d v="2017-07-28T00:00:00"/>
        <d v="2017-08-25T00:00:00"/>
        <d v="2017-08-28T00:00:00"/>
        <d v="2017-09-14T00:00:00"/>
        <d v="2017-11-28T00:00:00"/>
        <d v="2019-04-17T00:00:00"/>
        <d v="2019-05-04T00:00:00"/>
        <d v="2019-05-09T00:00:00"/>
        <d v="2019-07-24T00:00:00"/>
        <d v="2019-07-30T00:00:00"/>
        <d v="2019-08-01T00:00:00"/>
        <d v="2019-08-05T00:00:00"/>
        <d v="2019-08-09T00:00:00"/>
        <d v="2019-08-15T00:00:00"/>
        <d v="2019-08-23T00:00:00"/>
        <d v="2019-09-09T00:00:00"/>
        <d v="2019-10-01T00:00:00"/>
        <d v="2019-10-31T00:00:00"/>
        <d v="2019-11-28T00:00:00"/>
        <d v="2020-03-02T00:00:00"/>
        <d v="2020-03-08T00:00:00"/>
        <d v="2020-03-20T00:00:00"/>
        <d v="2020-03-28T00:00:00"/>
        <d v="2021-03-24T00:00:00"/>
        <d v="2021-09-15T00:00:00"/>
        <d v="2021-09-27T00:00:00"/>
        <d v="2021-10-19T00:00:00"/>
        <d v="2022-01-05T00:00:00"/>
        <d v="2022-01-10T00:00:00"/>
        <d v="2022-01-14T00:00:00"/>
        <d v="2022-01-16T00:00:00"/>
        <d v="2022-01-26T00:00:00"/>
        <d v="2022-01-29T00:00:00"/>
        <d v="2022-02-26T00:00:00"/>
        <d v="2022-03-04T00:00:00"/>
        <d v="2022-03-16T00:00:00"/>
        <d v="2022-03-24T00:00:00"/>
        <d v="2022-04-16T00:00:00"/>
        <d v="2022-05-04T00:00:00"/>
        <d v="2022-05-07T00:00:00"/>
        <d v="2022-05-12T00:00:00"/>
        <d v="2022-05-24T00:00:00"/>
        <d v="2022-06-05T00:00:00"/>
        <d v="2022-09-24T00:00:00"/>
        <d v="2022-09-28T00:00:00"/>
        <d v="2022-09-29T00:00:00"/>
        <d v="2022-09-30T00:00:00"/>
        <d v="2022-10-03T00:00:00"/>
        <d v="2022-10-05T00:00:00"/>
        <d v="2022-10-08T00:00:00"/>
        <d v="2022-10-13T00:00:00"/>
        <d v="2022-10-28T00:00:00"/>
        <d v="2022-11-01T00:00:00"/>
        <d v="2022-11-02T00:00:00"/>
        <d v="2022-11-03T00:00:00"/>
        <d v="2022-11-09T00:00:00"/>
        <d v="2022-11-17T00:00:00"/>
        <d v="2022-11-18T00:00:00"/>
        <d v="2022-12-18T00:00:00"/>
        <d v="2022-12-23T00:00:00"/>
        <d v="2022-12-30T00:00:00"/>
        <d v="2023-02-18T00:00:00"/>
        <d v="2023-02-19T00:00:00"/>
        <d v="2023-03-09T00:00:00"/>
        <d v="2023-03-13T00:00:00"/>
        <d v="2023-03-15T00:00:00"/>
        <d v="2023-03-19T00:00:00"/>
        <d v="2023-03-26T00:00:00"/>
        <d v="2023-04-12T00:00:00"/>
        <d v="2023-05-30T00:00:00"/>
        <d v="2023-06-15T00:00:00"/>
        <d v="2023-07-12T00:00:00"/>
        <d v="2023-07-18T00:00:00"/>
        <d v="2023-07-24T00:00:00"/>
        <d v="2023-08-23T00:00:00"/>
        <d v="2023-08-30T00:00:00"/>
        <d v="2023-09-13T00:00:00"/>
        <d v="2023-11-22T00:00:00"/>
        <d v="2023-12-17T00:00:00"/>
        <d v="2024-01-14T00:00:00"/>
        <d v="2024-03-17T00:00:00"/>
        <d v="2024-04-01T00:00:00"/>
        <d v="2024-04-22T00:00:00"/>
        <d v="2024-05-27T00:00:00"/>
        <d v="2024-05-29T00:00:00"/>
        <d v="2024-06-25T00:00:00"/>
        <d v="2024-06-30T00:00:00"/>
        <d v="2024-09-11T00:00:00"/>
        <d v="2024-09-18T00:00:00"/>
      </sharedItems>
      <fieldGroup par="19" base="0">
        <rangePr groupBy="months" startDate="1984-04-09T00:00:00" endDate="2024-09-19T00:00:00"/>
        <groupItems count="14">
          <s v="&lt;4/9/1984"/>
          <s v="Jan"/>
          <s v="Feb"/>
          <s v="Mar"/>
          <s v="Apr"/>
          <s v="May"/>
          <s v="Jun"/>
          <s v="Jul"/>
          <s v="Aug"/>
          <s v="Sep"/>
          <s v="Oct"/>
          <s v="Nov"/>
          <s v="Dec"/>
          <s v="&gt;9/19/2024"/>
        </groupItems>
      </fieldGroup>
    </cacheField>
    <cacheField name="Date Entered/Updated" numFmtId="0">
      <sharedItems containsSemiMixedTypes="0" containsNonDate="0" containsDate="1" containsString="0" minDate="2016-12-23T00:00:00" maxDate="2024-09-24T00:00:00"/>
    </cacheField>
    <cacheField name="Launch Time (UTC)" numFmtId="165">
      <sharedItems containsNonDate="0" containsDate="1" containsBlank="1" containsMixedTypes="1" minDate="1899-12-30T00:06:00" maxDate="1899-12-30T23:54:00"/>
    </cacheField>
    <cacheField name="Missile Name" numFmtId="0">
      <sharedItems containsBlank="1" count="51">
        <s v="Scud-B"/>
        <s v="Unknown"/>
        <s v="Nodong"/>
        <s v="Scud-C"/>
        <s v="Taepodong-1"/>
        <s v="Unha"/>
        <s v="Unha-3"/>
        <s v="KN-02"/>
        <s v="Pukguksong-1"/>
        <s v="Musudan"/>
        <s v="ER Scud"/>
        <s v="Pukguksong-2"/>
        <s v="Hwasong-12"/>
        <s v="Scud-C MaRV"/>
        <s v="Hwasong-14"/>
        <s v="Scud-B MaRV"/>
        <s v="Hwasong-15"/>
        <s v="Hwasong-11A (KN-23)"/>
        <s v="KN-25"/>
        <s v="Hwasong-11B (KN-24)"/>
        <s v="Pukguksong-3"/>
        <s v="Hwasong-11C"/>
        <s v="Rail-mobile KN-23"/>
        <s v="Hwasong-12B"/>
        <s v="Hwasong-11S (Navalized KN-23)"/>
        <s v="Hwasong-12A?"/>
        <s v="Hwasong-17"/>
        <s v="Hwasong-11D"/>
        <s v="New IRBM (2022)"/>
        <s v="KN-23"/>
        <s v="Silo-based KN-23"/>
        <s v="Hwasong-18"/>
        <s v="Chollima-1"/>
        <s v="Hwasong-16A?"/>
        <s v="Hwasong-16B"/>
        <s v="Hwasong-11-Da-4.5"/>
        <s v="Hwasong-12A" u="1"/>
        <s v="Hwasong-12A MARV?" u="1"/>
        <s v="Hwasong-8" u="1"/>
        <s v="Hwasong-8 MARV" u="1"/>
        <m u="1"/>
        <s v="Navalized KN-23" u="1"/>
        <s v="Unnamed small solid-propellant SRBM (2022)" u="1"/>
        <s v="KN-17" u="1"/>
        <s v="Unnamed large solid-propellant SRBM (KN-23 Mod)" u="1"/>
        <s v="Polaris-2" u="1"/>
        <s v="?" u="1"/>
        <s v="KN-24" u="1"/>
        <s v="Taepodong-2" u="1"/>
        <s v="Unnamed large solid-propellant SRBM" u="1"/>
        <s v="Polaris-1" u="1"/>
      </sharedItems>
    </cacheField>
    <cacheField name="Missile Type" numFmtId="0">
      <sharedItems/>
    </cacheField>
    <cacheField name="Launch Agency/Authority" numFmtId="0">
      <sharedItems containsBlank="1"/>
    </cacheField>
    <cacheField name="Facility Name" numFmtId="0">
      <sharedItems containsBlank="1" count="59">
        <s v="Tonghae Satellite Launching Ground"/>
        <s v="Chihari Missile Base"/>
        <s v="Kittaeryong Missile Base"/>
        <s v="Sohae Satellite Launching Station"/>
        <s v="Hodo Peninsula"/>
        <s v="Wonsan Kalma International Airport"/>
        <s v="Sunchon Airbase"/>
        <s v="Masikryong"/>
        <s v="Hwangju"/>
        <s v="Kaesong"/>
        <s v="Unknown"/>
        <s v="Nampo"/>
        <s v="Sinpo Shipyard"/>
        <s v="Panghyon Airbase"/>
        <s v="Kusong Testing Ground"/>
        <s v="Pukchang Airfield"/>
        <s v="North Kusong Testing Ground"/>
        <s v="Lake Yonpung"/>
        <s v="Panghyon"/>
        <s v="Mupyong-ni Arms Plant"/>
        <s v="Pyongyang International Airport"/>
        <s v="Pyongsong Field"/>
        <s v="Baegun"/>
        <s v="Kwail Airbase"/>
        <s v="Hungnam"/>
        <s v="Tongchan"/>
        <s v="Sondok Airbase"/>
        <s v="Kaechon Air Base"/>
        <s v="Yonghung Bay"/>
        <s v="Yonpo Airport"/>
        <s v="Sangum-ri"/>
        <s v="Sondok"/>
        <s v="Sunchon"/>
        <s v="Yangdok"/>
        <s v="Uiju"/>
        <s v="Taechon Reservoir"/>
        <s v="Sunan"/>
        <s v="West Sunan"/>
        <s v="Samsok"/>
        <s v="Munchon"/>
        <s v="Koksan"/>
        <s v="Sukchon"/>
        <s v="Chunghwa County"/>
        <s v="Lake Taesong"/>
        <s v="Jangyon"/>
        <s v="Samsok missile test site"/>
        <s v="Samsok missile test site #2"/>
        <s v="Samsok missile test site #3"/>
        <m u="1"/>
        <s v="Samsok ICBM test site" u="1"/>
        <s v="Samsok ICBM test site #2" u="1"/>
        <s v="Pyongyang Highway" u="1"/>
        <s v="North Wonsan" u="1"/>
        <s v="Taechon" u="1"/>
        <s v="Near Lake Taesong" u="1"/>
        <s v="?" u="1"/>
        <s v="Lake Yonpung-ho" u="1"/>
        <s v="Wonsan Airbase" u="1"/>
        <s v="Changyon" u="1"/>
      </sharedItems>
    </cacheField>
    <cacheField name="Facility Location" numFmtId="0">
      <sharedItems/>
    </cacheField>
    <cacheField name="Other Name" numFmtId="0">
      <sharedItems containsBlank="1"/>
    </cacheField>
    <cacheField name="Facility Latitude" numFmtId="0">
      <sharedItems containsMixedTypes="1" containsNumber="1" minValue="37.938200000000002" maxValue="40.849996599999997"/>
    </cacheField>
    <cacheField name="Facility Longitude" numFmtId="0">
      <sharedItems containsMixedTypes="1" containsNumber="1" minValue="124.57793599999999" maxValue="129.666664"/>
    </cacheField>
    <cacheField name="Landing Location" numFmtId="0">
      <sharedItems containsBlank="1"/>
    </cacheField>
    <cacheField name="Apogee" numFmtId="0">
      <sharedItems containsBlank="1"/>
    </cacheField>
    <cacheField name="Distance Travelled" numFmtId="0">
      <sharedItems containsBlank="1"/>
    </cacheField>
    <cacheField name="Confirmation Status" numFmtId="0">
      <sharedItems containsBlank="1" count="3">
        <s v="Confirmed"/>
        <s v="Unconfirmed"/>
        <m u="1"/>
      </sharedItems>
    </cacheField>
    <cacheField name="Test Outcome" numFmtId="0">
      <sharedItems containsBlank="1" count="4">
        <s v="Success"/>
        <s v="Failure"/>
        <s v="Unknown"/>
        <m u="1"/>
      </sharedItems>
    </cacheField>
    <cacheField name="Additional Information" numFmtId="0">
      <sharedItems containsBlank="1" longText="1"/>
    </cacheField>
    <cacheField name="Source(s)" numFmtId="0">
      <sharedItems containsBlank="1" longText="1"/>
    </cacheField>
    <cacheField name="Quarters" numFmtId="0" databaseField="0">
      <fieldGroup base="0">
        <rangePr groupBy="quarters" startDate="1984-04-09T00:00:00" endDate="2024-09-19T00:00:00"/>
        <groupItems count="6">
          <s v="&lt;4/9/1984"/>
          <s v="Qtr1"/>
          <s v="Qtr2"/>
          <s v="Qtr3"/>
          <s v="Qtr4"/>
          <s v="&gt;9/19/2024"/>
        </groupItems>
      </fieldGroup>
    </cacheField>
    <cacheField name="Years" numFmtId="0" databaseField="0">
      <fieldGroup base="0">
        <rangePr groupBy="years" startDate="1984-04-09T00:00:00" endDate="2024-09-19T00:00:00"/>
        <groupItems count="43">
          <s v="&lt;4/9/1984"/>
          <s v="1984"/>
          <s v="1985"/>
          <s v="1986"/>
          <s v="1987"/>
          <s v="1988"/>
          <s v="1989"/>
          <s v="1990"/>
          <s v="1991"/>
          <s v="1992"/>
          <s v="1993"/>
          <s v="1994"/>
          <s v="1995"/>
          <s v="1996"/>
          <s v="1997"/>
          <s v="1998"/>
          <s v="1999"/>
          <s v="2000"/>
          <s v="2001"/>
          <s v="2002"/>
          <s v="2003"/>
          <s v="2004"/>
          <s v="2005"/>
          <s v="2006"/>
          <s v="2007"/>
          <s v="2008"/>
          <s v="2009"/>
          <s v="2010"/>
          <s v="2011"/>
          <s v="2012"/>
          <s v="2013"/>
          <s v="2014"/>
          <s v="2015"/>
          <s v="2016"/>
          <s v="2017"/>
          <s v="2018"/>
          <s v="2019"/>
          <s v="2020"/>
          <s v="2021"/>
          <s v="2022"/>
          <s v="2023"/>
          <s v="2024"/>
          <s v="&gt;9/19/2024"/>
        </groupItems>
      </fieldGroup>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1">
  <r>
    <x v="0"/>
    <d v="2016-12-23T00:00:00"/>
    <m/>
    <x v="0"/>
    <s v="SRBM"/>
    <m/>
    <x v="0"/>
    <s v="Hwadae County, North Hamgyong Province"/>
    <s v="Musudan-ri"/>
    <n v="40.849996599999997"/>
    <n v="129.666664"/>
    <s v="Unknown"/>
    <s v="Unknown"/>
    <s v="Unknown"/>
    <x v="0"/>
    <x v="0"/>
    <s v="First known test by North Korea of a missile with a range greater than or equal to 300 km and a payload of 500 kg or greater. The 1984 tests probably took place over the course of several months rather than on the same days as they are entered here. What we know though is that North Korea carried out at least 6 tests. We also know that the tests were caried out at Tonghae. We also know that 3 of the tests succeeded and that at least 3 failed. We do not know exactly which ones were failures and which ones were successes. We also do not know exactly when these tests took place except that it was between April and September of 1984. Readers should interpret the information about these first tests as our best estimates as to what occured in a secret program within one of the most secret regimes in the world. Information on tests after 1993 is much more complete than information on the early years of this program. For more information on the foundations of North Korea's ballistic missile program, see &quot;A history of Ballistic Missile Development in the DPRK&quot; by Joseph Bermudez."/>
    <s v="http://www.nti.org/media/pdfs/north_korea_missile_2.pdf?_=1327534760; http://www.bloomberg.com/news/articles/2016-09-09/north-korea-missile-launches-nuclear-detonations-timeline; http://www.straitstimes.com/asia/east-asia/a-timeline-of-north-koreas-development-of-missiles-and-nuclear-weapons; Joseph S. Bermudez, &quot;A History of Ballistic Missile Development in the DPRK&quot;, Occasional Paper No. 2. Center for Nonproliferation Studies, November 1999 "/>
  </r>
  <r>
    <x v="0"/>
    <d v="2016-12-23T00:00:00"/>
    <m/>
    <x v="0"/>
    <s v="SRBM"/>
    <m/>
    <x v="0"/>
    <s v="Hwadae County, North Hamgyong Province"/>
    <s v="Musudan-ri"/>
    <n v="40.849996599999997"/>
    <n v="129.666664"/>
    <s v="Unknown"/>
    <s v="Unknown"/>
    <s v="Unknown"/>
    <x v="0"/>
    <x v="0"/>
    <m/>
    <s v="http://www.nti.org/media/pdfs/north_korea_missile_2.pdf?_=1327534760; Joseph S. Bermudez, &quot;A History of Ballistic Missile Development in the DPRK&quot;, Occasional Paper No. 2. Center for Nonproliferation Studies, November 1999"/>
  </r>
  <r>
    <x v="0"/>
    <d v="2016-12-23T00:00:00"/>
    <m/>
    <x v="0"/>
    <s v="SRBM"/>
    <m/>
    <x v="0"/>
    <s v="Hwadae County, North Hamgyong Province"/>
    <s v="Musudan-ri"/>
    <n v="40.849996599999997"/>
    <n v="129.666664"/>
    <s v="Unknown"/>
    <s v="200 km"/>
    <s v="Unknown"/>
    <x v="0"/>
    <x v="0"/>
    <m/>
    <s v="http://www.astronautix.com/g/gitdaeryung.html; http://www.nti.org/media/pdfs/north_korea_missile_2.pdf?_=1327534760; Joseph S. Bermudez, &quot;A History of Ballistic Missile Development in the DPRK&quot;, Occasional Paper No. 2. Center for Nonproliferation Studies, November 1999"/>
  </r>
  <r>
    <x v="1"/>
    <d v="2016-12-23T00:00:00"/>
    <m/>
    <x v="0"/>
    <s v="SRBM"/>
    <m/>
    <x v="0"/>
    <s v="Hwadae County, North Hamgyong Province"/>
    <s v="Musudan-ri"/>
    <n v="40.849996599999997"/>
    <n v="129.666664"/>
    <s v="Unknown"/>
    <s v="Unknown"/>
    <s v="Unknown"/>
    <x v="0"/>
    <x v="1"/>
    <m/>
    <s v="Joseph S. Bermudez, &quot;A History of Ballistic Missile Development in the DPRK&quot;, Occasional Paper No. 2. Center for Nonproliferation Studies, November 1999"/>
  </r>
  <r>
    <x v="1"/>
    <d v="2016-12-23T00:00:00"/>
    <m/>
    <x v="0"/>
    <s v="SRBM"/>
    <m/>
    <x v="0"/>
    <s v="Hwadae County, North Hamgyong Province"/>
    <s v="Musudan-ri"/>
    <n v="40.849996599999997"/>
    <n v="129.666664"/>
    <s v="Unknown"/>
    <s v="200 km"/>
    <s v="Unknown"/>
    <x v="0"/>
    <x v="1"/>
    <m/>
    <s v="http://www.astronautix.com/g/gitdaeryung.html; http://www.nti.org/media/pdfs/north_korea_missile_2.pdf?_=1327534760; Joseph S. Bermudez, &quot;A History of Ballistic Missile Development in the DPRK&quot;, Occasional Paper No. 2. Center for Nonproliferation Studies, November 1999"/>
  </r>
  <r>
    <x v="1"/>
    <d v="2016-12-23T00:00:00"/>
    <m/>
    <x v="0"/>
    <s v="SRBM"/>
    <m/>
    <x v="0"/>
    <s v="Hwadae County, North Hamgyong Province"/>
    <s v="Musudan-ri"/>
    <n v="40.849996599999997"/>
    <n v="129.666664"/>
    <s v="Unknown"/>
    <s v="200 km"/>
    <s v="Unknown"/>
    <x v="0"/>
    <x v="1"/>
    <m/>
    <s v="http://www.astronautix.com/g/gitdaeryung.html; http://www.nti.org/media/pdfs/north_korea_missile_2.pdf?_=1327534760; Joseph S. Bermudez, &quot;A History of Ballistic Missile Development in the DPRK&quot;, Occasional Paper No. 2. Center for Nonproliferation Studies, November 1999"/>
  </r>
  <r>
    <x v="2"/>
    <d v="2016-12-23T00:00:00"/>
    <m/>
    <x v="1"/>
    <s v="Unknown"/>
    <m/>
    <x v="0"/>
    <s v="Hwadae County, North Hamgyong Province"/>
    <s v="Musudan-ri"/>
    <n v="40.849996599999997"/>
    <n v="129.666664"/>
    <s v="Unknown"/>
    <s v="Unknown"/>
    <s v="Unknown"/>
    <x v="1"/>
    <x v="2"/>
    <s v="This entry comes from reports of the South Korea Defense Minister Lee Ki-Baek who stated that the DPRK had conducted a secret test of a &quot;long-range guided missile&quot;. It is likely this would have been the Scud-B but it's also possible it was a Scud-C the North was developing or even some sort of artillery missile system. There are exceptionally limited reports about this test and it's almost as likely there never was one at all."/>
    <s v="http://www.nti.org/media/pdfs/north_korea_missile_2.pdf?_=1327534760; Joseph S. Bermudez, &quot;A History of Ballistic Missile Development in the DPRK&quot;, Occasional Paper No. 2. Center for Nonproliferation Studies, November 1999"/>
  </r>
  <r>
    <x v="3"/>
    <d v="2016-12-23T00:00:00"/>
    <m/>
    <x v="2"/>
    <s v="MRBM"/>
    <m/>
    <x v="0"/>
    <s v="Hwadae County, North Hamgyong Province"/>
    <s v="Musudan-ri"/>
    <n v="40.849996599999997"/>
    <n v="129.666664"/>
    <s v="Unknown"/>
    <s v="150 km"/>
    <s v="Unknown"/>
    <x v="1"/>
    <x v="1"/>
    <s v="US intelligence observed this missile on the launchpad. The following day, photographs revealed large burn marks leading many to believe the missile suffered a catastrophic failure on launch. No launch was detected by others so its likely this failure occured very early into the test. This test is believed to be the earliest test of a Nodong."/>
    <s v="http://www.astronautix.com/g/gitdaeryung.html; http://www.nti.org/media/pdfs/north_korea_missile_2.pdf?_=1327534760; http://www.straitstimes.com/asia/east-asia/a-timeline-of-north-koreas-development-of-missiles-and-nuclear-weapons; Joseph S. Bermudez, &quot;A History of Ballistic Missile Development in the DPRK&quot;, Occasional Paper No. 2. Center for Nonproliferation Studies, November 1999"/>
  </r>
  <r>
    <x v="4"/>
    <d v="2016-12-23T00:00:00"/>
    <m/>
    <x v="3"/>
    <s v="SRBM"/>
    <m/>
    <x v="0"/>
    <s v="Hwadae County, North Hamgyong Province"/>
    <s v="Musudan-ri"/>
    <n v="40.849996599999997"/>
    <n v="129.666664"/>
    <s v="Sea of Japan or East Sea"/>
    <s v="200 km"/>
    <s v="Unknown"/>
    <x v="0"/>
    <x v="0"/>
    <s v="This was the first known test of the Scud-C by North Korea. The Scud-C, aka Hwasong-6, is believed to be the result of reverse engineering and then improving on the design of the Soviet R-17E (aka the Scud-B). "/>
    <s v="http://www.nti.org/media/pdfs/north_korea_missile_2.pdf?_=1327534760; Joseph S. Bermudez, &quot;A History of Ballistic Missile Development in the DPRK&quot;, Occasional Paper No. 2. Center for Nonproliferation Studies, November 1999"/>
  </r>
  <r>
    <x v="5"/>
    <d v="2016-12-23T00:00:00"/>
    <m/>
    <x v="3"/>
    <s v="SRBM"/>
    <m/>
    <x v="1"/>
    <s v="Chiha-ri , Kangwon Province, (North Korea)"/>
    <s v="Chiha-ri Taepodong Base"/>
    <n v="38.623330000000003"/>
    <n v="126.68470000000001"/>
    <s v="Sea of Japan or East Sea"/>
    <s v="Unknown"/>
    <s v="Unknown"/>
    <x v="0"/>
    <x v="0"/>
    <s v="Bermudez places this test as being launched from a DPRK produced TEL in the Kangwon-do Province. This location is a known missile base near the DMZ which could be the location. As far as sources indicate, this was the only missile flight test to occur in this location."/>
    <s v="http://www.astronautix.com/k/koreanorth.html; Jane's Intelligence Review. &quot;An Analysis of North Korean Ballistic Missile Testing&quot;. January 4, 1995; Joseph S. Bermudez, &quot;A History of Ballistic Missile Development in the DPRK&quot;, Occasional Paper No. 2. Center for Nonproliferation Studies, November 1999; "/>
  </r>
  <r>
    <x v="6"/>
    <d v="2016-12-23T00:00:00"/>
    <m/>
    <x v="2"/>
    <s v="MRBM"/>
    <m/>
    <x v="0"/>
    <s v="Hwadae County, North Hamgyong Province"/>
    <s v="Musudan-ri"/>
    <n v="40.849996599999997"/>
    <n v="129.666664"/>
    <s v="Unknown"/>
    <s v="0 km"/>
    <s v="Unknown"/>
    <x v="1"/>
    <x v="1"/>
    <s v="Japanese military sources reported this test. There is little information on it and it is likely that the missile failed early in flight."/>
    <s v="http://www.astronautix.com/g/gitdaeryung.html; http://www.nti.org/media/pdfs/north_korea_missile_2.pdf?_=1327534760; Joseph S. Bermudez, &quot;A History of Ballistic Missile Development in the DPRK&quot;, Occasional Paper No. 2. Center for Nonproliferation Studies, November 1999; "/>
  </r>
  <r>
    <x v="7"/>
    <d v="2016-12-23T00:00:00"/>
    <m/>
    <x v="2"/>
    <s v="MRBM"/>
    <m/>
    <x v="0"/>
    <s v="Hwadae County, North Hamgyong Province"/>
    <s v="Musudan-ri"/>
    <n v="40.849996599999997"/>
    <n v="129.666664"/>
    <s v="Sea of Japan or East Sea"/>
    <s v="150 km"/>
    <s v="500 km"/>
    <x v="0"/>
    <x v="0"/>
    <s v="A lot about the May 29-30 test is unknown. Even the type and number of missiles tested is unclear. Given that a number of Pakistania and Iranian observers are believed to have been present for the test, it appears one purpose of this test was to attract foreign buyers and interest in North Korea's missiles. It is unclear which missile among these tests was the Nodong. It may have been the first of the 4, the last, or any of the ones in the middle. The tests began late on May 29 and continued overnight and into the following day as well. Also, this appears to be the first successful flight test of the Nodong."/>
    <s v="http://www.nti.org/media/pdfs/north_korea_missile_2.pdf?_=1327534760; Joseph S. Bermudez, &quot;A History of Ballistic Missile Development in the DPRK&quot;, Occasional Paper No. 2. Center for Nonproliferation Studies, November 1999"/>
  </r>
  <r>
    <x v="7"/>
    <d v="2016-12-23T00:00:00"/>
    <m/>
    <x v="3"/>
    <s v="SRBM"/>
    <m/>
    <x v="0"/>
    <s v="Hwadae County, North Hamgyong Province"/>
    <s v="Musudan-ri"/>
    <n v="40.849996599999997"/>
    <n v="129.666664"/>
    <s v="Sea of Japan or East Sea"/>
    <s v="200 km"/>
    <s v="Unknown"/>
    <x v="0"/>
    <x v="2"/>
    <s v="A lot about the May 29-30 test is unknown. Even the type and number of missiles tested is unclear. Given that a number of Pakistania and Iranian observers are believed to have been present for the test, it appears one purpose of this test was to attract foreign buyers and interest in North Korea's missiles. It is unclear which missile among these tests was the Nodong. It may have been the first of the 4, the last, or any of the ones in the middle. The tests began late on May 29 and continued overnight and into the following day as well. Also, this appears to be the first successful flight test of the Nodong."/>
    <s v="http://www.astronautix.com/g/gitdaeryung.html; http://www.nytimes.com/1993/06/13/world/missile-is-tested-by-north-koreans.html; http://www.nti.org/media/pdfs/north_korea_missile_2.pdf?_=1327534760; Joseph S. Bermudez, &quot;A History of Ballistic Missile Development in the DPRK&quot;, Occasional Paper No. 2. Center for Nonproliferation Studies, November 1999"/>
  </r>
  <r>
    <x v="7"/>
    <d v="2016-12-23T00:00:00"/>
    <m/>
    <x v="3"/>
    <s v="SRBM"/>
    <m/>
    <x v="0"/>
    <s v="Hwadae County, North Hamgyong Province"/>
    <s v="Musudan-ri"/>
    <n v="40.849996599999997"/>
    <n v="129.666664"/>
    <s v="Sea of Japan or East Sea"/>
    <s v="200 km"/>
    <s v="Unknown"/>
    <x v="0"/>
    <x v="0"/>
    <s v="A lot about the May 29-30 test is unknown. Even the type and number of missiles tested is unclear. Given that a number of Pakistania and Iranian observers are believed to have been present for the test, it appears one purpose of this test was to attract foreign buyers and interest in North Korea's missiles. It is unclear which missile among these tests was the Nodong. It may have been the first of the 4, the last, or any of the ones in the middle. The tests began late on May 29 and continued overnight and into the following day as well. Also, this appears to be the first successful flight test of the Nodong."/>
    <s v="http://www.astronautix.com/g/gitdaeryung.html; http://www.nytimes.com/1993/06/13/world/missile-is-tested-by-north-koreans.html; http://www.nti.org/media/pdfs/north_korea_missile_2.pdf?_=1327534760; Joseph S. Bermudez, &quot;A History of Ballistic Missile Development in the DPRK&quot;, Occasional Paper No. 2. Center for Nonproliferation Studies, November 1999"/>
  </r>
  <r>
    <x v="8"/>
    <d v="2016-12-23T00:00:00"/>
    <m/>
    <x v="3"/>
    <s v="SRBM"/>
    <m/>
    <x v="0"/>
    <s v="Hwadae County, North Hamgyong Province"/>
    <s v="Musudan-ri"/>
    <n v="40.849996599999997"/>
    <n v="129.666664"/>
    <s v="Sea of Japan or East Sea"/>
    <s v="200 km"/>
    <s v="Unknown"/>
    <x v="0"/>
    <x v="0"/>
    <s v="A lot about the May 29-30 test is unknown. Even the type and number of missiles tested is unclear. Given that a number of Pakistania and Iranian observers are believed to have been present for the test, it appears one purpose of this test was to attract foreign buyers and interest in North Korea's missiles. It is unclear which missile among these tests was the Nodong. It may have been the first of the 4, the last, or any of the ones in the middle. The tests began late on May 29 and continued overnight and into the following day as well. Also, this appears to be the first successful flight test of the Nodong."/>
    <s v="http://www.astronautix.com/g/gitdaeryung.html; http://www.nytimes.com/1993/06/13/world/missile-is-tested-by-north-koreans.html; http://www.nti.org/media/pdfs/north_korea_missile_2.pdf?_=1327534760; Joseph S. Bermudez, &quot;A History of Ballistic Missile Development in the DPRK&quot;, Occasional Paper No. 2. Center for Nonproliferation Studies, November 1999"/>
  </r>
  <r>
    <x v="9"/>
    <d v="2016-12-23T00:00:00"/>
    <m/>
    <x v="4"/>
    <s v="SLV"/>
    <m/>
    <x v="0"/>
    <s v="Hwadae County, North Hamgyong Province"/>
    <s v="Musudan-ri"/>
    <n v="40.849996599999997"/>
    <n v="129.666664"/>
    <s v="330km east of Hachinohe and 4000 km out into Pacific Ocean"/>
    <s v="Unknown"/>
    <s v="1,380 km"/>
    <x v="0"/>
    <x v="1"/>
    <s v="This is one of the most significant missile tests carried out by North Korea. The test was the first known test carried out during Kim Jong Il's reign, it was North Korea's first known attempt at a multi-stage rocket, and it was the first North Korean missile test to overfly Japan. Overflying Japan produced a significant diplomatic outcry. This rocket however managed to make it out over the Pacific Ocean before spectacularly exploding at some point during its third stage. Parts of it are believed to have travelled about 4000 km before splashing into the ocean. However, North Korea reported it had successfully inserted a satellite into orbit on September 14, a few days after the launch. Pictures of the satellite were distributed to foreign media and the satellite pictured looked almost identical to the first Chinese satellite put into orbit (which itself looked very similar to the US Telstar). Despite these pictures and subsequent information about the satellite, no one was able to detect the satellite in orbit. Despite the failure, this test had significant consequences. It led to negotiations between the US and North Korea that resulted in a missile testing moratorium that lasted until 2006. It also probably served as a jump start to the US's ballistic missile defense systems. The overflight of Japan caused significant enough diplomatic trouble that North Korea began construction of Sohae on the opposite shore of North Korea. Since finishing construction in 2012, DPRK satellite launch attempts have been out Sohae and have been on trajectories which do not overfly Japan."/>
    <s v="http://www.astronautix.com/g/gitdaeryung.html; http://www.nytimes.com/1998/09/01/world/north-korea-fires-missile-over-japanese-territory.htmlhttp://www.nti.org/media/pdfs/north_korea_missile_2.pdf?_=1327534760; Joseph S. Bermudez, &quot;A History of Ballistic Missile Development in the DPRK&quot;, Occasional Paper No. 2. Center for Nonproliferation Studies, November 1999"/>
  </r>
  <r>
    <x v="10"/>
    <d v="2017-01-05T00:00:00"/>
    <m/>
    <x v="5"/>
    <s v="SLV"/>
    <m/>
    <x v="0"/>
    <s v="Hwadae County, North Hamgyong Province"/>
    <s v="Musudan-ri"/>
    <n v="40.849996599999997"/>
    <n v="129.666664"/>
    <s v="Sea of Japan or East Sea"/>
    <s v="40 km"/>
    <s v="Unknown"/>
    <x v="0"/>
    <x v="1"/>
    <s v="This test failed 42 seconds into launch. Its debris impacted somewhere west of Japan though it was on a trajectory to overfly it. North Korea kicked off the end of the missile test moratorium with a test that looks almost identical to the test that led to negotiating it in the first place (this probably was not a coincidence). Furthermore, the test occurred on the 4th of July (in the US). North Korea did the same thing in 2009 with a series of tests and in 2017 with its first ICBM test."/>
    <s v="http://www.nti.org/media/pdfs/north_korea_missile_2.pdf?_=1327534760; https://en.wikipedia.org/wiki/2006_North_Korean_missile_test; http://www.mnd.go.kr/user/mnd_eng/upload/pblictn/PBLICTNEBOOK_201308080714559090.pdf; http://www.globalsecurity.org/wmd/world/dprk/td-2-flighttest.htm"/>
  </r>
  <r>
    <x v="10"/>
    <d v="2017-01-05T00:00:00"/>
    <m/>
    <x v="3"/>
    <s v="SRBM"/>
    <m/>
    <x v="2"/>
    <s v="Kittae Pass, Kangwon Province, (North Korea)"/>
    <s v="Gitdaeryung"/>
    <n v="38.990830000000003"/>
    <n v="127.6236"/>
    <s v="Sea of Japan or East Sea"/>
    <s v="150 km"/>
    <s v="Unknown"/>
    <x v="0"/>
    <x v="0"/>
    <m/>
    <s v="http://www.nti.org/media/pdfs/north_korea_missile_2.pdf?_=1327534760; https://en.wikipedia.org/wiki/2006_North_Korean_missile_test; http://www.mnd.go.kr/user/mnd_eng/upload/pblictn/PBLICTNEBOOK_201308080714559090.pdf; http://www.globalsecurity.org/wmd/world/dprk/td-2-flighttest.htm"/>
  </r>
  <r>
    <x v="10"/>
    <d v="2017-01-05T00:00:00"/>
    <m/>
    <x v="2"/>
    <s v="MRBM"/>
    <m/>
    <x v="2"/>
    <s v="Kittae Pass, Kangwon Province, (North Korea)"/>
    <s v="Gitdaeryung"/>
    <n v="38.990830000000003"/>
    <n v="127.6236"/>
    <s v="Sea of Japan or East Sea"/>
    <s v="150 km"/>
    <s v="Unknown"/>
    <x v="0"/>
    <x v="0"/>
    <m/>
    <s v="http://www.nti.org/media/pdfs/north_korea_missile_2.pdf?_=1327534760; https://en.wikipedia.org/wiki/2006_North_Korean_missile_test; http://www.mnd.go.kr/user/mnd_eng/upload/pblictn/PBLICTNEBOOK_201308080714559090.pdf; http://www.globalsecurity.org/wmd/world/dprk/td-2-flighttest.htm"/>
  </r>
  <r>
    <x v="10"/>
    <d v="2017-01-05T00:00:00"/>
    <m/>
    <x v="3"/>
    <s v="SRBM"/>
    <m/>
    <x v="2"/>
    <s v="Kittae Pass, Kangwon Province, (North Korea)"/>
    <s v="Gitdaeryung"/>
    <n v="38.990830000000003"/>
    <n v="127.6236"/>
    <s v="Sea of Japan or East Sea"/>
    <s v="150 km"/>
    <s v="Unknown"/>
    <x v="0"/>
    <x v="0"/>
    <m/>
    <s v="http://www.nti.org/media/pdfs/north_korea_missile_2.pdf?_=1327534760; https://en.wikipedia.org/wiki/2006_North_Korean_missile_test; http://www.mnd.go.kr/user/mnd_eng/upload/pblictn/PBLICTNEBOOK_201308080714559090.pdf; http://www.globalsecurity.org/wmd/world/dprk/td-2-flighttest.htm"/>
  </r>
  <r>
    <x v="10"/>
    <d v="2017-01-05T00:00:00"/>
    <m/>
    <x v="2"/>
    <s v="MRBM"/>
    <m/>
    <x v="2"/>
    <s v="Kittae Pass, Kangwon Province, (North Korea)"/>
    <s v="Gitdaeryung"/>
    <n v="38.990830000000003"/>
    <n v="127.6236"/>
    <s v="Sea of Japan or East Sea"/>
    <s v="150 km"/>
    <s v="Unknown"/>
    <x v="0"/>
    <x v="0"/>
    <m/>
    <s v="http://www.nti.org/media/pdfs/north_korea_missile_2.pdf?_=1327534760; https://en.wikipedia.org/wiki/2006_North_Korean_missile_test; http://www.mnd.go.kr/user/mnd_eng/upload/pblictn/PBLICTNEBOOK_201308080714559090.pdf; http://www.globalsecurity.org/wmd/world/dprk/td-2-flighttest.htm"/>
  </r>
  <r>
    <x v="10"/>
    <d v="2017-01-05T00:00:00"/>
    <m/>
    <x v="2"/>
    <s v="MRBM"/>
    <m/>
    <x v="2"/>
    <s v="Kittae Pass, Kangwon Province, (North Korea)"/>
    <s v="Gitdaeryung"/>
    <n v="38.990830000000003"/>
    <n v="127.6236"/>
    <s v="Sea of Japan or East Sea"/>
    <s v="150 km"/>
    <s v="Unknown"/>
    <x v="0"/>
    <x v="0"/>
    <m/>
    <s v="http://www.nti.org/media/pdfs/north_korea_missile_2.pdf?_=1327534760; https://en.wikipedia.org/wiki/2006_North_Korean_missile_test; http://www.mnd.go.kr/user/mnd_eng/upload/pblictn/PBLICTNEBOOK_201308080714559090.pdf; http://www.globalsecurity.org/wmd/world/dprk/td-2-flighttest.htm"/>
  </r>
  <r>
    <x v="10"/>
    <d v="2017-01-05T00:00:00"/>
    <m/>
    <x v="2"/>
    <s v="MRBM"/>
    <m/>
    <x v="2"/>
    <s v="Kittae Pass, Kangwon Province, (North Korea)"/>
    <s v="Gitdaeryung"/>
    <n v="38.990830000000003"/>
    <n v="127.6236"/>
    <s v="Sea of Japan or East Sea"/>
    <s v="150 km"/>
    <s v="Unknown"/>
    <x v="0"/>
    <x v="0"/>
    <s v="There is a considerable amount of disagreement concerning the types and numbers of missiles launched on July 5, 2006. Russia, for instance, claims they tracked 10 missile launches. This database only records 7 missiles launched that day. The types of missiles listed here is also debated. The Nodongs could very well have actually been Scuds and vice versa. "/>
    <s v="http://www.nti.org/media/pdfs/north_korea_missile_2.pdf?_=1327534760; https://en.wikipedia.org/wiki/2006_North_Korean_missile_test; http://www.mnd.go.kr/user/mnd_eng/upload/pblictn/PBLICTNEBOOK_201308080714559090.pdf; http://www.globalsecurity.org/wmd/world/dprk/td-2-flighttest.htm"/>
  </r>
  <r>
    <x v="11"/>
    <d v="2017-01-05T00:00:00"/>
    <m/>
    <x v="5"/>
    <s v="SLV"/>
    <m/>
    <x v="0"/>
    <s v="Hwadae County, North Hamgyong Province"/>
    <s v="Musudan-ri"/>
    <n v="40.849996599999997"/>
    <n v="129.666664"/>
    <s v="Pacific Ocean"/>
    <s v="Unknown"/>
    <m/>
    <x v="0"/>
    <x v="1"/>
    <s v="Also refered to by the name of the satellite payload (Kwangmyongsong 2). Prior to the launch, North Korea announced it had signed the Outer Space Treaty and that the satellite was a peaceful satellite launch. The first stage of the missile landed in the Sea of Japan, about 270 km west of Japan. The missile suffered a critical failure during the second or third stage and exploded. The remains of the missile landed in the Pacific Ocean"/>
    <s v="http://www.nytimes.com/2009/04/06/world/asia/06korea.html?pagewanted=all; http://www.nytimes.com/2009/04/05/world/asia/05korea.html?_r=0; http://www.astronautix.com/k/koreanorth.html; http://www.mnd.go.kr/user/mnd_eng/upload/pblictn/PBLICTNEBOOK_201308080714559090.pdf"/>
  </r>
  <r>
    <x v="12"/>
    <d v="2017-01-05T00:00:00"/>
    <m/>
    <x v="2"/>
    <s v="MRBM"/>
    <m/>
    <x v="2"/>
    <s v="Kittae Pass, Kangwon Province, (North Korea)"/>
    <s v="Gitdaeryung"/>
    <n v="38.990830000000003"/>
    <n v="127.6236"/>
    <s v="Sea of Japan or East Sea"/>
    <s v="150 km"/>
    <s v="Unknown"/>
    <x v="0"/>
    <x v="0"/>
    <m/>
    <s v="http://www.astronautix.com/g/gitdaeryung.html; http://www.nti.org/media/pdfs/north_korea_missile_2.pdf?_=1327534760; http://www.mnd.go.kr/user/mnd_eng/upload/pblictn/PBLICTNEBOOK_201308080714559090.pdf; http://www.mnd.go.kr/user/mnd_eng/upload/pblictn/PBLICTNEBOOK_201308080714559090.pdf"/>
  </r>
  <r>
    <x v="12"/>
    <d v="2017-01-05T00:00:00"/>
    <m/>
    <x v="2"/>
    <s v="MRBM"/>
    <m/>
    <x v="2"/>
    <s v="Kittae Pass, Kangwon Province, (North Korea)"/>
    <s v="Gitdaeryung"/>
    <n v="38.990830000000003"/>
    <n v="127.6236"/>
    <s v="Sea of Japan or East Sea"/>
    <s v="150 km"/>
    <s v="Unknown"/>
    <x v="0"/>
    <x v="0"/>
    <m/>
    <s v="http://www.astronautix.com/g/gitdaeryung.html; http://www.nti.org/media/pdfs/north_korea_missile_2.pdf?_=1327534760; http://www.mnd.go.kr/user/mnd_eng/upload/pblictn/PBLICTNEBOOK_201308080714559090.pdf; http://www.mnd.go.kr/user/mnd_eng/upload/pblictn/PBLICTNEBOOK_201308080714559090.pdf"/>
  </r>
  <r>
    <x v="12"/>
    <d v="2017-01-05T00:00:00"/>
    <m/>
    <x v="3"/>
    <s v="SRBM"/>
    <m/>
    <x v="2"/>
    <s v="Kittae Pass, Kangwon Province, (North Korea)"/>
    <s v="Gitdaeryung"/>
    <n v="38.990830000000003"/>
    <n v="127.6236"/>
    <s v="Sea of Japan or East Sea"/>
    <m/>
    <m/>
    <x v="0"/>
    <x v="0"/>
    <m/>
    <s v="http://www.mnd.go.kr/user/mnd_eng/upload/pblictn/PBLICTNEBOOK_201308080714559090.pdf; http://english.hani.co.kr/arti/english_edition/e_northkorea/364175.html; http://koreajoongangdaily.joins.com/news/article/article.aspx?aid=2907043; http://www.washingtonpost.com/wp-dyn/content/article/2009/07/04/AR2009070400061.html"/>
  </r>
  <r>
    <x v="12"/>
    <d v="2017-01-05T00:00:00"/>
    <m/>
    <x v="3"/>
    <s v="SRBM"/>
    <m/>
    <x v="2"/>
    <s v="Kittae Pass, Kangwon Province, (North Korea)"/>
    <s v="Gitdaeryung"/>
    <n v="38.990830000000003"/>
    <n v="127.6236"/>
    <s v="Sea of Japan or East Sea"/>
    <m/>
    <m/>
    <x v="0"/>
    <x v="0"/>
    <m/>
    <s v="http://www.mnd.go.kr/user/mnd_eng/upload/pblictn/PBLICTNEBOOK_201308080714559090.pdf; http://english.hani.co.kr/arti/english_edition/e_northkorea/364175.html; http://koreajoongangdaily.joins.com/news/article/article.aspx?aid=2907043; http://www.washingtonpost.com/wp-dyn/content/article/2009/07/04/AR2009070400061.html"/>
  </r>
  <r>
    <x v="12"/>
    <d v="2017-01-05T00:00:00"/>
    <m/>
    <x v="3"/>
    <s v="SRBM"/>
    <m/>
    <x v="2"/>
    <s v="Kittae Pass, Kangwon Province, (North Korea)"/>
    <s v="Gitdaeryung"/>
    <n v="38.990830000000003"/>
    <n v="127.6236"/>
    <s v="Sea of Japan or East Sea"/>
    <m/>
    <m/>
    <x v="0"/>
    <x v="0"/>
    <m/>
    <s v="http://www.mnd.go.kr/user/mnd_eng/upload/pblictn/PBLICTNEBOOK_201308080714559090.pdf; http://english.hani.co.kr/arti/english_edition/e_northkorea/364175.html; http://koreajoongangdaily.joins.com/news/article/article.aspx?aid=2907043; http://www.washingtonpost.com/wp-dyn/content/article/2009/07/04/AR2009070400061.html"/>
  </r>
  <r>
    <x v="12"/>
    <d v="2017-01-05T00:00:00"/>
    <m/>
    <x v="3"/>
    <s v="SRBM"/>
    <m/>
    <x v="2"/>
    <s v="Kittae Pass, Kangwon Province, (North Korea)"/>
    <s v="Gitdaeryung"/>
    <n v="38.990830000000003"/>
    <n v="127.6236"/>
    <s v="Sea of Japan or East Sea"/>
    <m/>
    <m/>
    <x v="0"/>
    <x v="0"/>
    <m/>
    <s v="http://www.mnd.go.kr/user/mnd_eng/upload/pblictn/PBLICTNEBOOK_201308080714559090.pdf; http://english.hani.co.kr/arti/english_edition/e_northkorea/364175.html; http://koreajoongangdaily.joins.com/news/article/article.aspx?aid=2907043; http://www.washingtonpost.com/wp-dyn/content/article/2009/07/04/AR2009070400061.html"/>
  </r>
  <r>
    <x v="12"/>
    <d v="2017-01-05T00:00:00"/>
    <m/>
    <x v="3"/>
    <s v="SRBM"/>
    <m/>
    <x v="2"/>
    <s v="Kittae Pass, Kangwon Province, (North Korea)"/>
    <s v="Gitdaeryung"/>
    <n v="38.990830000000003"/>
    <n v="127.6236"/>
    <s v="Sea of Japan or East Sea"/>
    <m/>
    <m/>
    <x v="0"/>
    <x v="0"/>
    <m/>
    <s v="http://www.mnd.go.kr/user/mnd_eng/upload/pblictn/PBLICTNEBOOK_201308080714559090.pdf; http://english.hani.co.kr/arti/english_edition/e_northkorea/364175.html; http://koreajoongangdaily.joins.com/news/article/article.aspx?aid=2907043; http://www.washingtonpost.com/wp-dyn/content/article/2009/07/04/AR2009070400061.html"/>
  </r>
  <r>
    <x v="13"/>
    <d v="2017-01-05T00:00:00"/>
    <m/>
    <x v="6"/>
    <s v="SLV"/>
    <m/>
    <x v="3"/>
    <s v="Cholsan County, North Pyongan Province"/>
    <s v="North Pyongan"/>
    <n v="39.659599999999998"/>
    <n v="124.70569999999999"/>
    <s v="Pacific Ocean"/>
    <s v="Unknown"/>
    <s v="Unknown"/>
    <x v="0"/>
    <x v="1"/>
    <s v="This was Kim Jong Un's first test as leader of North Korea. The launch is also refered to as the launch of Kwangmyŏngsŏng-3, the satellite payload. The rocket was also the first rocket launched from Sohae, on the west side of North Korea and aimed south. This was presumably to prevent it from violating Japanese airspace. The rocket itself reached an altitude of about 120 kilometers before exploding about 90 seconds into launch. The debris landed about 165 km in the ocean west of Seoul. The test followed an Obama administration attempt to revive the missile testing moratorium (referred to as &quot;the leap day deal&quot;). However, the resulting deal did not address space launches which likely prompted North Korea to carry out this test. The launch proved to be fairly embarrasing for the Obama administration which had pushed for a missile deal and the experience likely prevented further attempts at negotiating a missile or nuclear freeze with the regime."/>
    <s v="http://www.nytimes.com/2012/04/13/world/asia/north-korea-launches-rocket-defying-world-warnings.html; https://en.wikipedia.org/wiki/Kwangmy%C5%8Fngs%C5%8Fng-3; http://www.astronautix.com/k/koreanorth.html"/>
  </r>
  <r>
    <x v="14"/>
    <d v="2017-01-05T00:00:00"/>
    <m/>
    <x v="6"/>
    <s v="SLV"/>
    <m/>
    <x v="3"/>
    <s v="Cholsan County, North Pyongan Province"/>
    <s v="North Pyongan"/>
    <n v="39.659599999999998"/>
    <n v="124.70569999999999"/>
    <s v="N/A"/>
    <s v="581 km"/>
    <s v="N/A"/>
    <x v="0"/>
    <x v="0"/>
    <s v="This was the first successful satellite insertion caried out by North Korea. No transmissions from the satellite were detected and amateur observations showed the satellite was tumbling. It is assumed that the satellite was either a dummy or failed shortly after launch. Orbital information: Apogee: 581 km (361 mi). Perigee: 498 km (309 mi). Inclination: 97.4000 deg. Period: 95.40 min."/>
    <s v="http://www.astronautix.com/k/koreanorth.html; http://www.nytimes.com/2012/12/12/world/asia/north-korea-launches-rocket-defying-likely-sanctions.html"/>
  </r>
  <r>
    <x v="15"/>
    <d v="2017-01-05T00:00:00"/>
    <m/>
    <x v="7"/>
    <s v="SRBM"/>
    <m/>
    <x v="4"/>
    <s v="Kangwon Province, (North Korea)"/>
    <m/>
    <n v="39.401670000000003"/>
    <n v="127.5369"/>
    <s v="Sea of Japan or East Sea"/>
    <s v="Unknown"/>
    <s v="Unknown"/>
    <x v="1"/>
    <x v="0"/>
    <s v="This missile type is extremely unclear. It is highly possible this and the other missiles launched during this test were anti-ship missiles or MLRS missiles. Both of these are too small and lack the range to be counted in this dataset which is why these are labeled as unconfirmed. The specific location is also dubious at best. We know North Korea likes to conduct MLRS tests here and the reports label the tests as occuring on the East Coast of North Korea."/>
    <s v="http://www.reuters.com/article/us-korea-north-missiles-idUSBRE94H04P20130519; http://www.nytimes.com/2013/05/19/world/asia/north-korea-missiles.html; http://www.nytimes.com/2013/05/20/world/asia/north-korea-again-fires-short-range-missiles.html"/>
  </r>
  <r>
    <x v="15"/>
    <d v="2017-01-05T00:00:00"/>
    <m/>
    <x v="7"/>
    <s v="SRBM"/>
    <m/>
    <x v="4"/>
    <s v="Kangwon Province, (North Korea)"/>
    <m/>
    <n v="39.401670000000003"/>
    <n v="127.5369"/>
    <s v="Sea of Japan or East Sea"/>
    <s v="Unknown"/>
    <s v="Unknown"/>
    <x v="1"/>
    <x v="0"/>
    <s v="This missile type is extremely unclear. It is highly possible this and the other missiles launched during this test were anti-ship missiles or MLRS missiles. Both of these are too small and lack the range to be counted in this dataset which is why these are labeled as unconfirmed. The specific location is also dubious at best. We know North Korea likes to conduct MLRS tests here and the reports label the tests as occuring on the East Coast of North Korea."/>
    <s v="http://www.reuters.com/article/us-korea-north-missiles-idUSBRE94H04P20130519; http://www.nytimes.com/2013/05/19/world/asia/north-korea-missiles.html; http://www.nytimes.com/2013/05/20/world/asia/north-korea-again-fires-short-range-missiles.html; http://www.reuters.com/article/us-korea-north-missiles-idUSBRE94I04720130520"/>
  </r>
  <r>
    <x v="15"/>
    <d v="2017-01-05T00:00:00"/>
    <m/>
    <x v="7"/>
    <s v="SRBM"/>
    <m/>
    <x v="4"/>
    <s v="Kangwon Province, (North Korea)"/>
    <m/>
    <n v="39.401670000000003"/>
    <n v="127.5369"/>
    <s v="Sea of Japan or East Sea"/>
    <s v="Unknown"/>
    <s v="Unknown"/>
    <x v="1"/>
    <x v="0"/>
    <s v="This missile type is extremely unclear. It is highly possible this and the other missiles launched during this test were anti-ship missiles or MLRS missiles. Both of these are too small and lack the range to be counted in this dataset which is why these are labeled as unconfirmed. The specific location is also dubious at best. We know North Korea likes to conduct MLRS tests here and the reports label the tests as occuring on the East Coast of North Korea."/>
    <s v="http://www.reuters.com/article/us-korea-north-missiles-idUSBRE94H04P20130519; http://www.nytimes.com/2013/05/19/world/asia/north-korea-missiles.html; http://www.nytimes.com/2013/05/20/world/asia/north-korea-again-fires-short-range-missiles.html; http://www.reuters.com/article/us-korea-north-missiles-idUSBRE94I04720130520"/>
  </r>
  <r>
    <x v="16"/>
    <d v="2017-01-05T00:00:00"/>
    <m/>
    <x v="7"/>
    <s v="SRBM"/>
    <m/>
    <x v="4"/>
    <s v="Kangwon Province, (North Korea)"/>
    <m/>
    <n v="39.401670000000003"/>
    <n v="127.5369"/>
    <s v="Sea of Japan or East Sea"/>
    <s v="Unknown"/>
    <s v="Unknown"/>
    <x v="1"/>
    <x v="0"/>
    <s v="This missile type is extremely unclear. It is highly possible this and the other missiles launched during this test were anti-ship missiles or MLRS missiles. Both of these are too small and lack the range to be counted in this dataset which is why these are labeled as unconfirmed. The specific location is also dubious at best. We know North Korea likes to conduct MLRS tests here and the reports label the tests as occuring on the East Coast of North Korea."/>
    <s v="http://www.reuters.com/article/us-korea-north-missiles-idUSBRE94H04P20130519; http://www.nytimes.com/2013/05/19/world/asia/north-korea-missiles.html; http://www.nytimes.com/2013/05/20/world/asia/north-korea-again-fires-short-range-missiles.html; http://www.reuters.com/article/us-korea-north-missiles-idUSBRE94I04720130520"/>
  </r>
  <r>
    <x v="17"/>
    <d v="2017-01-05T00:00:00"/>
    <m/>
    <x v="7"/>
    <s v="SRBM"/>
    <m/>
    <x v="4"/>
    <s v="Kangwon Province, (North Korea)"/>
    <m/>
    <n v="39.401670000000003"/>
    <n v="127.5369"/>
    <s v="Sea of Japan or East Sea"/>
    <s v="Unknown"/>
    <s v="Unknown"/>
    <x v="1"/>
    <x v="0"/>
    <s v="This missile type is extremely unclear. It is highly possible this and the other missiles launched during this test were anti-ship missiles or MLRS missiles. Both of these are too small and lack the range to be counted in this dataset which is why these are labeled as unconfirmed. The specific location is also dubious at best. We know North Korea likes to conduct MLRS tests here and the reports label the tests as occuring on the East Coast of North Korea."/>
    <s v="http://www.reuters.com/article/us-korea-north-missiles-idUSBRE94H04P20130519; http://www.nytimes.com/2013/05/19/world/asia/north-korea-missiles.html; http://www.nytimes.com/2013/05/20/world/asia/north-korea-again-fires-short-range-missiles.html; http://www.reuters.com/article/us-korea-north-missiles-idUSBRE94I04720130520"/>
  </r>
  <r>
    <x v="17"/>
    <d v="2017-01-05T00:00:00"/>
    <m/>
    <x v="7"/>
    <s v="SRBM"/>
    <m/>
    <x v="4"/>
    <s v="Kangwon Province, (North Korea)"/>
    <m/>
    <n v="39.401670000000003"/>
    <n v="127.5369"/>
    <s v="Sea of Japan or East Sea"/>
    <s v="Unknown"/>
    <s v="Unknown"/>
    <x v="1"/>
    <x v="0"/>
    <s v="This missile type is extremely unclear. It is highly possible this and the other missiles launched during this test were anti-ship missiles or MLRS missiles. Both of these are too small and lack the range to be counted in this dataset which is why these are labeled as unconfirmed. The specific location is also dubious at best. We know North Korea likes to conduct MLRS tests here and the reports label the tests as occuring on the East Coast of North Korea."/>
    <s v="http://www.reuters.com/article/us-korea-north-missiles-idUSBRE94H04P20130519; http://www.nytimes.com/2013/05/19/world/asia/north-korea-missiles.html; http://www.nytimes.com/2013/05/20/world/asia/north-korea-again-fires-short-range-missiles.html; http://www.reuters.com/article/us-korea-north-missiles-idUSBRE94I04720130520"/>
  </r>
  <r>
    <x v="18"/>
    <d v="2017-01-05T00:00:00"/>
    <m/>
    <x v="0"/>
    <s v="SRBM"/>
    <m/>
    <x v="2"/>
    <s v="Kittae Pass, Kangwon Province, (North Korea)"/>
    <s v="Gitdaeryung"/>
    <n v="38.990830000000003"/>
    <n v="127.6236"/>
    <s v="Sea of Japan or East Sea"/>
    <s v="80 km"/>
    <s v="200 km"/>
    <x v="0"/>
    <x v="0"/>
    <s v="It is possible this was a Scud-C. The missiles travelled a relatively short distance however, so short that South Korea initially assumed these were a KN-02 test. They later revised their assessment of these missiles as being Scuds. The range of this test puts these missiles on par with the Scud-B, however, North Korea has not launched any of those in a long time. It is also possible North Korea purposely targetted the missile in such a way as to limit its range. The evidence and available information is not really clear."/>
    <s v="http://www.astronautix.com/k/koreanorth.html; http://www.reuters.com/article/us-korea-north-missiles-idUSBREA1Q0U520140227; http://www.nytimes.com/2014/02/28/world/asia/north-korea-displays-another-captured-missionary.html; https://www.csis.org/analysis/north-korea%E2%80%99s-scud-missile-test; https://www.nknews.org/2014/02/north-korea-launches-four-short-range-missiles-into-east-sea/"/>
  </r>
  <r>
    <x v="18"/>
    <d v="2017-01-05T00:00:00"/>
    <m/>
    <x v="0"/>
    <s v="SRBM"/>
    <m/>
    <x v="2"/>
    <s v="Kittae Pass, Kangwon Province, (North Korea)"/>
    <s v="Gitdaeryung"/>
    <n v="38.990830000000003"/>
    <n v="127.6236"/>
    <s v="Sea of Japan or East Sea"/>
    <s v="Unknown"/>
    <s v="200 km"/>
    <x v="0"/>
    <x v="0"/>
    <s v="It is possible this was a Scud-C. The missiles travelled a relatively short distance however, so short that South Korea initially assumed these were a KN-02 test. They later revised their assessment of these missiles as being Scuds. The range of this test puts these missiles on par with the Scud-B, however, North Korea has not launched any of those in a long time. It is also possible North Korea purposely targetted the missile in such a way as to limit its range. The evidence and available information is not really clear."/>
    <s v="http://www.astronautix.com/k/koreanorth.html; http://www.reuters.com/article/us-korea-north-missiles-idUSBREA1Q0U520140227; http://www.nytimes.com/2014/02/28/world/asia/north-korea-displays-another-captured-missionary.html; https://www.csis.org/analysis/north-korea%E2%80%99s-scud-missile-test; https://www.nknews.org/2014/02/north-korea-launches-four-short-range-missiles-into-east-sea/"/>
  </r>
  <r>
    <x v="18"/>
    <d v="2017-01-05T00:00:00"/>
    <m/>
    <x v="0"/>
    <s v="SRBM"/>
    <m/>
    <x v="2"/>
    <s v="Kittae Pass, Kangwon Province, (North Korea)"/>
    <s v="Gitdaeryung"/>
    <n v="38.990830000000003"/>
    <n v="127.6236"/>
    <s v="Sea of Japan or East Sea"/>
    <s v="Unknown"/>
    <s v="200 km"/>
    <x v="0"/>
    <x v="0"/>
    <s v="It is possible this was a Scud-C. The missiles travelled a relatively short distance however, so short that South Korea initially assumed these were a KN-02 test. They later revised their assessment of these missiles as being Scuds. The range of this test puts these missiles on par with the Scud-B, however, North Korea has not launched any of those in a long time. It is also possible North Korea purposely targetted the missile in such a way as to limit its range. The evidence and available information is not really clear."/>
    <s v="http://www.astronautix.com/k/koreanorth.html; http://www.reuters.com/article/us-korea-north-missiles-idUSBREA1Q0U520140227; http://www.nytimes.com/2014/02/28/world/asia/north-korea-displays-another-captured-missionary.html; https://www.csis.org/analysis/north-korea%E2%80%99s-scud-missile-test; https://www.nknews.org/2014/02/north-korea-launches-four-short-range-missiles-into-east-sea/"/>
  </r>
  <r>
    <x v="18"/>
    <d v="2017-01-05T00:00:00"/>
    <m/>
    <x v="0"/>
    <s v="SRBM"/>
    <m/>
    <x v="2"/>
    <s v="Kittae Pass, Kangwon Province, (North Korea)"/>
    <s v="Gitdaeryung"/>
    <n v="38.990830000000003"/>
    <n v="127.6236"/>
    <s v="Sea of Japan or East Sea"/>
    <s v="Unknown"/>
    <s v="200 km"/>
    <x v="0"/>
    <x v="0"/>
    <s v="It is possible this was a Scud-C. The missiles travelled a relatively short distance however, so short that South Korea initially assumed these were a KN-02 test. They later revised their assessment of these missiles as being Scuds. The range of this test puts these missiles on par with the Scud-B, however, North Korea has not launched any of those in a long time. It is also possible North Korea purposely targetted the missile in such a way as to limit its range. The evidence and available information is not really clear."/>
    <s v="http://www.astronautix.com/k/koreanorth.html; http://www.reuters.com/article/us-korea-north-missiles-idUSBREA1Q0U520140227; http://www.nytimes.com/2014/02/28/world/asia/north-korea-displays-another-captured-missionary.html; https://www.csis.org/analysis/north-korea%E2%80%99s-scud-missile-test; https://www.nknews.org/2014/02/north-korea-launches-four-short-range-missiles-into-east-sea/"/>
  </r>
  <r>
    <x v="19"/>
    <d v="2017-01-05T00:00:00"/>
    <m/>
    <x v="3"/>
    <s v="SRBM"/>
    <m/>
    <x v="5"/>
    <s v="Kangwon Province, (North Korea)"/>
    <s v="Wonsan Airbase"/>
    <n v="39.167700000000004"/>
    <n v="127.4817"/>
    <s v="Sea of Japan or East Sea"/>
    <s v="150 km"/>
    <s v="500 km"/>
    <x v="0"/>
    <x v="0"/>
    <m/>
    <s v="http://www.astronautix.com/g/gitdaeryung.html; http://www.mnd.go.kr/user/mnd_eng/upload/pblictn/PBLICTNEBOOK_201506161152304650.pdf; http://www.upi.com/North-Korea-fires-2-more-short-range-missiles/12901393868685/; http://www.cnbc.com/2014/03/03/north-korea-fires-2-more-missiles-amid-us-drills.html; http://www.cnn.com/2014/03/02/world/asia/north-korea-missiles/; http://www.armscontrolwonk.com/archive/207549/dprk-missile-rocket-launches/; http://www.mod.go.jp/e/pressconf/2014/03/140304.html"/>
  </r>
  <r>
    <x v="19"/>
    <d v="2017-01-05T00:00:00"/>
    <m/>
    <x v="3"/>
    <s v="SRBM"/>
    <m/>
    <x v="5"/>
    <s v="Kangwon Province, (North Korea)"/>
    <s v="Wonsan Airbase"/>
    <n v="39.167700000000004"/>
    <n v="127.4817"/>
    <s v="Sea of Japan or East Sea"/>
    <s v="Unknown"/>
    <s v="500 km"/>
    <x v="0"/>
    <x v="0"/>
    <m/>
    <s v="http://www.astronautix.com/g/gitdaeryung.html; http://www.mnd.go.kr/user/mnd_eng/upload/pblictn/PBLICTNEBOOK_201506161152304650.pdf; http://www.upi.com/North-Korea-fires-2-more-short-range-missiles/12901393868685/; http://www.cnbc.com/2014/03/03/north-korea-fires-2-more-missiles-amid-us-drills.html; http://www.cnn.com/2014/03/02/world/asia/north-korea-missiles/; http://www.armscontrolwonk.com/archive/207549/dprk-missile-rocket-launches/; http://www.mod.go.jp/e/pressconf/2014/03/140304.html"/>
  </r>
  <r>
    <x v="20"/>
    <d v="2017-01-05T00:00:00"/>
    <m/>
    <x v="2"/>
    <s v="MRBM"/>
    <m/>
    <x v="6"/>
    <s v="South Pyongan Province"/>
    <m/>
    <n v="39.412593999999999"/>
    <n v="125.89031"/>
    <s v="Sea of Japan or East Sea"/>
    <s v="150 km"/>
    <s v="650 km"/>
    <x v="0"/>
    <x v="0"/>
    <m/>
    <s v="http://www.astronautix.com/k/koreanorth.html; http://www.mnd.go.kr/user/mnd_eng/upload/pblictn/PBLICTNEBOOK_201506161152304650.pdf; https://www.armscontrol.org/factsheets/dprkchron; http://www.nytimes.com/2014/03/26/world/asia/north-korea-launches-two-midrange-missiles.html; http://www.bbc.com/news/world-asia-26743197; "/>
  </r>
  <r>
    <x v="20"/>
    <d v="2017-01-05T00:00:00"/>
    <m/>
    <x v="2"/>
    <s v="MRBM"/>
    <m/>
    <x v="6"/>
    <s v="South Pyongan Province"/>
    <m/>
    <n v="39.412593999999999"/>
    <n v="125.89031"/>
    <s v="Sea of Japan or East Sea"/>
    <s v="150 km"/>
    <s v="650 km"/>
    <x v="0"/>
    <x v="0"/>
    <m/>
    <s v="http://www.astronautix.com/k/koreanorth.html; http://www.mnd.go.kr/user/mnd_eng/upload/pblictn/PBLICTNEBOOK_201506161152304650.pdf; https://www.armscontrol.org/factsheets/dprkchron; http://www.nytimes.com/2014/03/26/world/asia/north-korea-launches-two-midrange-missiles.html; http://www.bbc.com/news/world-asia-26743197; "/>
  </r>
  <r>
    <x v="21"/>
    <d v="2017-01-05T00:00:00"/>
    <m/>
    <x v="7"/>
    <s v="SRBM"/>
    <m/>
    <x v="4"/>
    <s v="Kangwon Province, (North Korea)"/>
    <m/>
    <n v="39.401670000000003"/>
    <n v="127.5369"/>
    <s v="Sea of Japan or East Sea"/>
    <s v="Unknown"/>
    <s v="Unknown"/>
    <x v="0"/>
    <x v="0"/>
    <s v="The exact location of this test is unclear."/>
    <s v="http://www.un.org/ga/search/view_doc.asp?symbol=S/2016/157; http://www.armscontrolwonk.com/archive/207432/geolocating-north-koreas-14-august-toksa-launch/"/>
  </r>
  <r>
    <x v="22"/>
    <d v="2017-08-23T00:00:00"/>
    <m/>
    <x v="3"/>
    <s v="SRBM"/>
    <m/>
    <x v="7"/>
    <s v="Kangwon Province, (North Korea)"/>
    <s v="Masikryong Ski Resort, Masik Pass"/>
    <n v="39.065961999999999"/>
    <n v="127.250257"/>
    <s v="Sea of Japan or East Sea"/>
    <s v="150 km"/>
    <s v="Unknown"/>
    <x v="0"/>
    <x v="0"/>
    <s v="Initially placed at Wonson airport, this test actually took place slightly to the West of its originally plotted location at a ski resort just outside Wonson. The resort, which was under contruction at the time, is called the Masikryong Ski Resort. The test was approximately 23 km from the originally plotted location. This ski resort itself is an interesting choice to hold this test at. North Korea built the resort in the hopes to host a few events from the 2018 Winter Olympic Games at the resort. If North Korea does get to host a few events at the resort, Olympians will get the unique experience of snowboarding around a North Korea missile test site. It seems somewhat ironic to host a few Olympic events where a missile test, designed to intimidate neighbors, was carried out."/>
    <s v="http://www.astronautix.com/g/gitdaeryung.html; http://www.mnd.go.kr/user/mnd_eng/upload/pblictn/PBLICTNEBOOK_201506161152304650.pdf; http://nypost.com/2014/06/29/north-korea-fired-more-short-range-missiles-seoul/; http://www.reuters.com/article/us-northkorea-missiles-idUSKBN0F405H20140629; http://www.cnn.com/2014/06/28/world/asia/north-korea-missile-launch/"/>
  </r>
  <r>
    <x v="22"/>
    <d v="2017-08-23T00:00:00"/>
    <m/>
    <x v="3"/>
    <s v="SRBM"/>
    <m/>
    <x v="7"/>
    <s v="Kangwon Province, (North Korea)"/>
    <s v="Masikryong Ski Resort, Masik Pass"/>
    <n v="39.065961999999999"/>
    <n v="127.250257"/>
    <s v="Sea of Japan or East Sea"/>
    <s v="150 km"/>
    <s v="Unknown"/>
    <x v="0"/>
    <x v="0"/>
    <s v="Initially placed at Wonson airport, this test actually took place slightly to the West of its originally plotted location at a ski resort just outside Wonson. The resort, which was under contruction at the time, is called the Masikryong Ski Resort. The test was approximately 23 km from the originally plotted location. This ski resort itself is an interesting choice to hold this test at. North Korea built the resort in the hopes to host a few events from the 2018 Winter Olympic Games at the resort. If North Korea does get to host a few events at the resort, Olympians will get the unique experience of snowboarding around a North Korea missile test site. It seems somewhat ironic to host a few Olympic events where a missile test, designed to intimidate neighbors, was carried out."/>
    <s v="http://www.astronautix.com/g/gitdaeryung.html; http://www.mnd.go.kr/user/mnd_eng/upload/pblictn/PBLICTNEBOOK_201506161152304650.pdf; http://nypost.com/2014/06/29/north-korea-fired-more-short-range-missiles-seoul/; http://www.reuters.com/article/us-northkorea-missiles-idUSKBN0F405H20140629; http://www.cnn.com/2014/06/28/world/asia/north-korea-missile-launch/"/>
  </r>
  <r>
    <x v="23"/>
    <d v="2017-11-29T00:00:00"/>
    <m/>
    <x v="3"/>
    <s v="SRBM"/>
    <m/>
    <x v="8"/>
    <s v="Hwangju,  North Hwanghae province"/>
    <s v="Unknown"/>
    <n v="38.686833999999998"/>
    <n v="125.702005"/>
    <s v="Sea of Japan or East Sea"/>
    <s v="100 km"/>
    <s v="500 km"/>
    <x v="0"/>
    <x v="0"/>
    <s v="Launch appears to have taken place at night. Images are similar to other images taken from Hwangju"/>
    <s v="http://www.astronautix.com/k/koreanorth.html; http://www.mnd.go.kr/user/mnd_eng/upload/pblictn/PBLICTNEBOOK_201506161152304650.pdf; http://www.cnn.com/2014/07/08/world/asia/north-korea-missiles/; http://www.nytimes.com/2014/07/09/world/asia/north-korea-fires-2-more-ballistic-missiles.html; http://www.mod.go.jp/e/pressconf/2014/07/140709a.html; http://web-uridongpo.com/2014/07/10/%EC%A1%B0%EC%84%A0%EC%9D%B8%EB%AF%BC%EA%B5%B0-%EC%B5%9C%EA%B3%A0%EC%82%AC%EB%A0%B9%EA%B4%80-%EA%B9%80%EC%A0%95%EC%9D%80%EB%8F%99%EC%A7%80%EA%BB%98%EC%84%9C-%EC%A1%B0%EC%84%A0%EC%9D%B8%EB%AF%BC-10/; http://korean.people.com.cn/84966/98347/15430926.html#;"/>
  </r>
  <r>
    <x v="23"/>
    <d v="2017-11-29T00:00:00"/>
    <m/>
    <x v="3"/>
    <s v="SRBM"/>
    <m/>
    <x v="8"/>
    <s v="Hwangju,  North Hwanghae province"/>
    <s v="Unknown"/>
    <n v="38.686833999999998"/>
    <n v="125.702005"/>
    <s v="Sea of Japan or East Sea"/>
    <s v="100 km"/>
    <s v="500 km"/>
    <x v="0"/>
    <x v="0"/>
    <m/>
    <s v="http://www.astronautix.com/k/koreanorth.html; http://www.mnd.go.kr/user/mnd_eng/upload/pblictn/PBLICTNEBOOK_201506161152304650.pdf; http://www.cnn.com/2014/07/08/world/asia/north-korea-missiles/; http://www.nytimes.com/2014/07/09/world/asia/north-korea-fires-2-more-ballistic-missiles.html; http://www.mod.go.jp/e/pressconf/2014/07/140709a.html; http://web-uridongpo.com/2014/07/10/%EC%A1%B0%EC%84%A0%EC%9D%B8%EB%AF%BC%EA%B5%B0-%EC%B5%9C%EA%B3%A0%EC%82%AC%EB%A0%B9%EA%B4%80-%EA%B9%80%EC%A0%95%EC%9D%80%EB%8F%99%EC%A7%80%EA%BB%98%EC%84%9C-%EC%A1%B0%EC%84%A0%EC%9D%B8%EB%AF%BC-10/; http://korean.people.com.cn/84966/98347/15430926.html#;"/>
  </r>
  <r>
    <x v="24"/>
    <d v="2017-01-05T00:00:00"/>
    <m/>
    <x v="3"/>
    <s v="SRBM"/>
    <m/>
    <x v="9"/>
    <s v="North Hwanghae Province"/>
    <m/>
    <n v="37.938200000000002"/>
    <n v="126.5878"/>
    <s v="Sea of Japan or East Sea"/>
    <s v="120 km"/>
    <s v="500 km"/>
    <x v="0"/>
    <x v="0"/>
    <s v="These tests actually took place just outside of Kaesong. A more precise location could not be established."/>
    <s v="http://www.astronautix.com/k/koreanorth.html; http://www.mnd.go.kr/user/mnd_eng/upload/pblictn/PBLICTNEBOOK_201506161152304650.pdf; http://www.cnn.com/2014/07/12/world/asia/north-korea-missiles/; http://www.usatoday.com/story/news/world/2014/07/13/north-korea-launches-missiles-in-latest-test-fire/12591371/; https://www.theguardian.com/world/2014/jul/13/north-korea-missiles-sea-military-drill; http://www.mod.go.jp/e/pressconf/2014/07/140713.html; http://www.armscontrolwonk.com/archive/207549/dprk-missile-rocket-launches/"/>
  </r>
  <r>
    <x v="24"/>
    <d v="2017-01-05T00:00:00"/>
    <m/>
    <x v="3"/>
    <s v="SRBM"/>
    <m/>
    <x v="9"/>
    <s v="North Hwanghae Province"/>
    <m/>
    <n v="37.938200000000002"/>
    <n v="126.5878"/>
    <s v="Sea of Japan or East Sea"/>
    <s v="120 km"/>
    <s v="500 km"/>
    <x v="0"/>
    <x v="0"/>
    <s v="These tests actually took place just outside of Kaesong. A more precise location could not be established."/>
    <s v="http://www.astronautix.com/k/koreanorth.html; http://www.mnd.go.kr/user/mnd_eng/upload/pblictn/PBLICTNEBOOK_201506161152304650.pdf; http://www.cnn.com/2014/07/12/world/asia/north-korea-missiles/; http://www.usatoday.com/story/news/world/2014/07/13/north-korea-launches-missiles-in-latest-test-fire/12591371/; https://www.theguardian.com/world/2014/jul/13/north-korea-missiles-sea-military-drill; http://www.mod.go.jp/e/pressconf/2014/07/140713.html; http://www.armscontrolwonk.com/archive/207549/dprk-missile-rocket-launches/"/>
  </r>
  <r>
    <x v="25"/>
    <d v="2017-01-05T00:00:00"/>
    <m/>
    <x v="3"/>
    <s v="SRBM"/>
    <m/>
    <x v="10"/>
    <s v="Unknown"/>
    <s v="Unknown"/>
    <s v="Unknown"/>
    <s v="Unknown"/>
    <s v="Sea of Japan or East Sea"/>
    <s v="Unknown"/>
    <s v="500 km"/>
    <x v="0"/>
    <x v="0"/>
    <s v="The most specific location information acquired for this test so far is that it occurred in the Southwest of the Hwanghae province in North Korea. Unfortunately nobody seems to clarify whether this was the province of North Hwanghae or South Hwanghae."/>
    <s v="http://www.mnd.go.kr/user/mnd_eng/upload/pblictn/PBLICTNEBOOK_201506161152304650.pdf; http://www.npr.org/sections/thetwo-way/2014/07/26/335581206/north-korea-reportedly-tests-short-range-ballistic-missile; http://www.washingtontimes.com/news/2014/jul/26/north-korea-fires-short-range-missile-sea/; "/>
  </r>
  <r>
    <x v="26"/>
    <d v="2017-01-05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27"/>
    <d v="2017-01-05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28"/>
    <d v="2017-01-05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29"/>
    <d v="2017-01-05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29"/>
    <d v="2017-01-05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29"/>
    <d v="2017-01-05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29"/>
    <d v="2017-01-05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29"/>
    <d v="2017-01-05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30"/>
    <d v="2017-01-06T00:00:00"/>
    <m/>
    <x v="3"/>
    <s v="SRBM"/>
    <m/>
    <x v="11"/>
    <s v="South Pyongan Province"/>
    <m/>
    <n v="38.752299999999998"/>
    <n v="125.32470000000001"/>
    <s v="Sea of Japan or East Sea"/>
    <s v="134 km"/>
    <s v="490 km"/>
    <x v="0"/>
    <x v="0"/>
    <s v="These tests took place slightly south of Nampo. A more precise location could not be established."/>
    <s v="http://www.voanews.com/a/north-korea-fires-rockets-as-joint-us-south-korean-maneuvers-begin/2664198.html; http://www.astronautix.com/k/koreanorth.html; http://www.mod.go.jp/e/pressconf/2015/03/150302.html"/>
  </r>
  <r>
    <x v="30"/>
    <d v="2017-01-06T00:00:00"/>
    <m/>
    <x v="3"/>
    <s v="SRBM"/>
    <m/>
    <x v="11"/>
    <s v="South Pyongan Province"/>
    <m/>
    <n v="38.752299999999998"/>
    <n v="125.32470000000001"/>
    <s v="Sea of Japan or East Sea"/>
    <s v="134 km"/>
    <s v="490 km"/>
    <x v="0"/>
    <x v="0"/>
    <s v="These tests took place slightly south of Nampo. A more precise location could not be established."/>
    <s v="http://www.voanews.com/a/north-korea-fires-rockets-as-joint-us-south-korean-maneuvers-begin/2664198.html; http://www.astronautix.com/k/koreanorth.html; http://www.mod.go.jp/e/pressconf/2015/03/150302.html"/>
  </r>
  <r>
    <x v="31"/>
    <d v="2017-01-06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32"/>
    <d v="2017-01-06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32"/>
    <d v="2017-01-06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32"/>
    <d v="2017-01-06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32"/>
    <d v="2017-01-06T00:00:00"/>
    <m/>
    <x v="7"/>
    <s v="SRBM"/>
    <m/>
    <x v="4"/>
    <s v="Kangwon Province, (North Korea)"/>
    <m/>
    <n v="39.401670000000003"/>
    <n v="127.5369"/>
    <s v="Sea of Japan or East Sea"/>
    <s v="Unknown"/>
    <s v="Unknown"/>
    <x v="0"/>
    <x v="0"/>
    <m/>
    <s v="http://www.un.org/ga/search/view_doc.asp?symbol=S/2016/157; http://www.armscontrolwonk.com/archive/207432/geolocating-north-koreas-14-august-toksa-launch/"/>
  </r>
  <r>
    <x v="33"/>
    <d v="2017-01-06T00:00:00"/>
    <m/>
    <x v="8"/>
    <s v="SLBM"/>
    <m/>
    <x v="12"/>
    <s v="South Hamgyong province"/>
    <m/>
    <n v="40.036799999999999"/>
    <n v="128.18389999999999"/>
    <s v="Unknown"/>
    <s v="Unknown"/>
    <s v="Unknown"/>
    <x v="0"/>
    <x v="0"/>
    <s v="Later analysis of this test showed that it was not launched from a submarine, like North Korea claimed, but from a submerged barge. Nevertheless, the test marked an important milestone for North Korean missile development. North Korea announced this test on May 9th (local time) but most assume the test occurred the day before."/>
    <s v="http://www.defensenews.com/story/defense/international/asia-pacific/2015/05/10/north-korea-submarine-launched-ballistic-missile-test-fired/27083023/; http://38north.org/2015/05/jbermudez051315/; http://thediplomat.com/2015/05/a-first-north-korea-tests-polaris-1-slbm/; "/>
  </r>
  <r>
    <x v="34"/>
    <d v="2017-01-06T00:00:00"/>
    <m/>
    <x v="8"/>
    <s v="SLBM"/>
    <m/>
    <x v="12"/>
    <s v="South Hamgyong province"/>
    <m/>
    <n v="40.036799999999999"/>
    <n v="128.18389999999999"/>
    <s v="N/A"/>
    <s v="N/A"/>
    <s v="N/A"/>
    <x v="0"/>
    <x v="1"/>
    <s v="Reportedly, the missile failed to properly eject from the submarine causing damage to the sub itself. The sub appears to have undergone repairs and remains seaworthy."/>
    <s v="http://thediplomat.com/2015/11/north-koreas-submarine-launched-ballistic-missile-test-fails/; http://www.koreatimesus.com/institute-n-korea-continues-to-develop-sub-missile-despite-setback/"/>
  </r>
  <r>
    <x v="35"/>
    <d v="2017-01-06T00:00:00"/>
    <m/>
    <x v="8"/>
    <s v="SLBM"/>
    <m/>
    <x v="12"/>
    <s v="South Hamgyong province"/>
    <m/>
    <n v="40.036799999999999"/>
    <n v="128.18389999999999"/>
    <s v="N/A"/>
    <s v="N/A"/>
    <s v="N/A"/>
    <x v="0"/>
    <x v="1"/>
    <s v="The missile appeared to have ejected successfully, however, it then exploded. North Korea appears to have doctored the footage to make it appear as though the test was a success."/>
    <s v="http://www.armscontrolwonk.com/archive/1200759/video-analysis-of-dprk-slbm-footage/; http://thediplomat.com/2016/01/north-korea-tests-a-submerged-launch-ballistic-missile-take-3/"/>
  </r>
  <r>
    <x v="36"/>
    <d v="2017-11-28T00:00:00"/>
    <d v="1899-12-30T00:29:00"/>
    <x v="6"/>
    <s v="SLV"/>
    <m/>
    <x v="3"/>
    <s v="Cholsan County, North Pyongan Province"/>
    <s v="North Pyongan"/>
    <n v="39.659599999999998"/>
    <n v="124.70569999999999"/>
    <s v="N/A"/>
    <s v="502 km"/>
    <s v="N/A"/>
    <x v="0"/>
    <x v="0"/>
    <s v="North Korea successfully inserted a satellite into orbit. South Korea estimates the satellite has a mass of about 200 kg, about twice the estimated mass of North Korea's previous satellite. "/>
    <s v="http://www.bbc.com/news/world-asia-35515207; https://www.csis.org/analysis/north-korea%E2%80%99s-february-2016-satellite-launch; http://38north.org/2016/02/melleman021016/"/>
  </r>
  <r>
    <x v="37"/>
    <d v="2017-01-06T00:00:00"/>
    <m/>
    <x v="3"/>
    <s v="SRBM"/>
    <m/>
    <x v="8"/>
    <s v="Hwangju,  North Hwanghae province"/>
    <s v="Pyongyang Highway"/>
    <n v="38.686833999999998"/>
    <n v="125.702005"/>
    <s v="Sea of Japan or East Sea"/>
    <s v="Unknown"/>
    <s v="Unknown"/>
    <x v="0"/>
    <x v="0"/>
    <s v="Exact location of launch is uncertain. CNN states the missiles came from the North Hwanghae province, just south of Pyongyang which would suggest the test was carried out at Hwanju. Hwanju has become a fairly active testing location for North Korea. However, the BBC says the tests were carried out on the &quot;east coast&quot; of North Korea, which is impossible if they were conducted in the North Hwanghae province which does not border the sea. Unfortunately finding a direct source from somewhere like STRATCOM or the Japanese Ministry of Defense for this test has been difficult."/>
    <s v="http://www.cnn.com/2016/03/10/asia/north-korea-missiles/; http://www.bbc.com/news/world-asia-35770198; http://www.mod.go.jp/e/pressconf/2016/03/160311.html"/>
  </r>
  <r>
    <x v="37"/>
    <d v="2017-01-06T00:00:00"/>
    <m/>
    <x v="3"/>
    <s v="SRBM"/>
    <m/>
    <x v="8"/>
    <s v="Hwangju,  North Hwanghae province"/>
    <s v="Pyongyang Highway"/>
    <n v="38.686833999999998"/>
    <n v="125.702005"/>
    <s v="Sea of Japan or East Sea"/>
    <s v="Unknown"/>
    <s v="Unknown"/>
    <x v="0"/>
    <x v="0"/>
    <s v="Exact location of launch is uncertain. CNN states the missiles came from the North Hwanghae province, just south of Pyongyang which would suggest the test was carried out at Hwanju. Hwanju has become a fairly active testing location for North Korea. However, the BBC says the tests were carried out on the &quot;east coast&quot; of North Korea, which is impossible if they were conducted in the North Hwanghae province which does not border the sea. Unfortunately finding a direct source from somewhere like STRATCOM or the Japanese Ministry of Defense for this test has been difficult."/>
    <s v="http://www.cnn.com/2016/03/10/asia/north-korea-missiles/; http://www.bbc.com/news/world-asia-35770198; http://www.mod.go.jp/e/pressconf/2016/03/160311.html"/>
  </r>
  <r>
    <x v="38"/>
    <d v="2017-01-06T00:00:00"/>
    <m/>
    <x v="2"/>
    <s v="MRBM"/>
    <m/>
    <x v="6"/>
    <s v="South Pyongan Province"/>
    <m/>
    <n v="39.412593999999999"/>
    <n v="125.89031"/>
    <s v="Sea of Japan or East Sea"/>
    <s v="Unknown"/>
    <s v="800 km"/>
    <x v="0"/>
    <x v="0"/>
    <s v="There is contradictory information about the location of these tests. CNN reports from a source within the South Korean Chiefs of Staff that the launch came from Sukchon, other sources have stated the test came from the &quot;west coast&quot; of North Korea. It's possible reports are mixing this test up with another test conducted only a few days before."/>
    <s v="http://www.cnn.com/2016/03/17/asia/north-korea-missile-launch/; http://www.reuters.com/article/us-northkorea-nuclear-idUSKCN0WJ30V; http://www.bbc.com/news/world-asia-35835088"/>
  </r>
  <r>
    <x v="38"/>
    <d v="2017-01-06T00:00:00"/>
    <m/>
    <x v="2"/>
    <s v="MRBM"/>
    <m/>
    <x v="6"/>
    <s v="South Pyongan Province"/>
    <m/>
    <n v="39.412593999999999"/>
    <n v="125.89031"/>
    <s v="Sea of Japan or East Sea"/>
    <s v="17 km"/>
    <s v="Unknown"/>
    <x v="0"/>
    <x v="1"/>
    <s v="There is contradictory information about the location of these tests. CNN reports from a source within the South Korean Chiefs of Staff that the launch came from Sukchon, other sources have stated the test came from the &quot;west coast&quot; of North Korea. It's possible reports are mixing this test up with another test conducted only a few days before. This missile specifically disappeared from radar about 17 seconds into flight suggesting that it suffered a critical failure and exploded."/>
    <s v="http://www.cnn.com/2016/03/17/asia/north-korea-missile-launch/; http://www.reuters.com/article/us-northkorea-nuclear-idUSKCN0WJ30V; http://www.bbc.com/news/world-asia-35835088"/>
  </r>
  <r>
    <x v="39"/>
    <d v="2017-11-28T00:00:00"/>
    <d v="1899-12-30T20:33:00"/>
    <x v="9"/>
    <s v="IRBM"/>
    <m/>
    <x v="5"/>
    <s v="Kangwon Province, (North Korea)"/>
    <s v="Wonsan Airbase"/>
    <n v="39.167700000000004"/>
    <n v="127.4817"/>
    <s v="Unknown"/>
    <s v="Unknown"/>
    <s v="Unknown"/>
    <x v="0"/>
    <x v="1"/>
    <s v="No report ever provided more specific information beyond &quot;the Wonson area&quot;. However, considering North Korea later conducted a number of other Musudan tests at the airport, and considering there were a number of reports about North Korea deploying a number of Musudan missiles to that area as well, it is highly likely this test was carried out in the same place as most of the other Musudan tests. The failed Musudan test set the stage for further Musudan tests in that, like this one, they almost all failed. The string of failures likely prompted North Korea to abandon the missile. The Hwasong-12 appears to have replaced the Musudan as North Korea's IRBM."/>
    <s v="https://www.washingtonpost.com/world/asia_pacific/north-koreas-missile-has-failed-officials-from-south-say/2016/04/14/8eb2ce53-bc38-40d0-9013-5655bed26764_story.html; http://english.yonhapnews.co.kr/national/2016/04/15/51/0301000000AEN20160415002751315F.html; http://www.aljazeera.com/news/2016/04/report-north-korea-deploys-ballistic-missiles-160414164939650.html; http://www.nytimes.com/2016/04/15/world/asia/north-korea-ballistic-missile-launch-a-failure-pentagon-says.html?mabReward=A3&amp;action=click&amp;pgtype=Homepage&amp;region=CColumn&amp;module=Recommendation&amp;src=rechp&amp;WT.nav=RecEngine; http://www.bbc.com/news/world-asia-36051354; http://www.foxnews.com/world/2016/04/14/north-korea-prepared-to-ring-in-founders-birthday-with-ballistic-missile-launch.html; http://www.cnn.com/2016/04/14/asia/north-korea-missile-launch/"/>
  </r>
  <r>
    <x v="40"/>
    <d v="2017-11-28T00:00:00"/>
    <d v="1899-12-30T09:29:00"/>
    <x v="8"/>
    <s v="SLBM"/>
    <m/>
    <x v="12"/>
    <s v="South Hamgyong province"/>
    <m/>
    <n v="40.036799999999999"/>
    <n v="128.18389999999999"/>
    <s v="Unknown"/>
    <s v="Unknown"/>
    <s v="30 km"/>
    <x v="0"/>
    <x v="0"/>
    <s v="This test is believed to be the first successful North Korean SLBM test. Some consider this test only to be a partial success as the missile only flew 30 km, well short of the believed 300 km minimum people expected. However, its possible North Korea did not intend the test to be a full flight test of the missile. Finally, this database codes anything that doesn't explode during launch as a success and this missile does not appear to have done that."/>
    <s v="http://www.bbc.com/news/world-asia-36119159; https://en.wikipedia.org/wiki/Pukkuksong-1"/>
  </r>
  <r>
    <x v="41"/>
    <d v="2017-11-28T00:00:00"/>
    <d v="1899-12-30T21:33:00"/>
    <x v="9"/>
    <s v="IRBM"/>
    <m/>
    <x v="5"/>
    <s v="Kangwon Province, (North Korea)"/>
    <s v="Wonsan Airbase"/>
    <n v="39.167700000000004"/>
    <n v="127.4817"/>
    <s v="N/A"/>
    <s v="Unknown"/>
    <s v="Unknown"/>
    <x v="0"/>
    <x v="1"/>
    <m/>
    <s v="http://edition.cnn.com/2016/04/28/asia/north-korea-failed-missile-launch/; https://www.stratcom.mil/news/2016/611/UPDATE_1_-_USSTRATCOM_Detects_Tracks_Attempted_North_Korean_Missile_Launches/"/>
  </r>
  <r>
    <x v="42"/>
    <d v="2017-11-28T00:00:00"/>
    <d v="1899-12-30T10:24:00"/>
    <x v="9"/>
    <s v="IRBM"/>
    <m/>
    <x v="5"/>
    <s v="Kangwon Province, (North Korea)"/>
    <s v="Wonsan Airbase"/>
    <n v="39.167700000000004"/>
    <n v="127.4817"/>
    <s v="N/A"/>
    <s v="Unknown"/>
    <s v="Unknown"/>
    <x v="0"/>
    <x v="1"/>
    <m/>
    <s v="http://edition.cnn.com/2016/04/28/asia/north-korea-failed-missile-launch/; https://www.stratcom.mil/news/2016/611/UPDATE_1_-_USSTRATCOM_Detects_Tracks_Attempted_North_Korean_Missile_Launches/"/>
  </r>
  <r>
    <x v="43"/>
    <d v="2017-11-28T00:00:00"/>
    <d v="1899-12-30T20:30:00"/>
    <x v="9"/>
    <s v="IRBM"/>
    <m/>
    <x v="5"/>
    <s v="Kangwon Province, (North Korea)"/>
    <s v="Wonsan Airbase"/>
    <n v="39.167700000000004"/>
    <n v="127.4817"/>
    <s v="N/A"/>
    <s v="Unknown"/>
    <s v="Unknown"/>
    <x v="0"/>
    <x v="1"/>
    <m/>
    <s v="http://defense-update.com/20160531_musudan-2.html; https://www.stratcom.mil/news/2016/617/USSTRATCOM_Detects_Attempted_North_Korean_Missile_Launch/"/>
  </r>
  <r>
    <x v="44"/>
    <d v="2017-11-28T00:00:00"/>
    <d v="1899-12-30T20:56:00"/>
    <x v="9"/>
    <s v="IRBM"/>
    <m/>
    <x v="5"/>
    <s v="Kangwon Province, (North Korea)"/>
    <s v="Wonsan Airbase"/>
    <n v="39.167700000000004"/>
    <n v="127.4817"/>
    <s v="Sea of Japan or East Sea"/>
    <s v="Unknown"/>
    <s v="Unknown"/>
    <x v="0"/>
    <x v="1"/>
    <s v="Launched only hours before their successful Musudan test, this missile exploded shortly after launch. North Korea has claimed that the missile did not explode and that the missile was purposely programmed with a short launch trajectory and flight time in mind and that this would look like a failure to foreign observers tracking the test on radar. It is possible this is the case, however, it is also possible they are lying to save face from having a 5th failure in a row of a missile which the Soviets successfully tested some 461 times."/>
    <s v="http://english.yonhapnews.co.kr/northkorea/2016/06/22/0401000000AEN20160622000554315.html https://www.stratcom.mil/news/2016/622/USSTRATCOM_Detects_Tracks_North_Korean_Missile_Launches/"/>
  </r>
  <r>
    <x v="44"/>
    <d v="2017-11-28T00:00:00"/>
    <d v="1899-12-30T23:03:00"/>
    <x v="9"/>
    <s v="IRBM"/>
    <m/>
    <x v="5"/>
    <s v="Kangwon Province, (North Korea)"/>
    <s v="Wonsan Airbase"/>
    <n v="39.167700000000004"/>
    <n v="127.4817"/>
    <s v="Sea of Japan or East Sea"/>
    <s v="1400 km"/>
    <s v="400 km"/>
    <x v="0"/>
    <x v="0"/>
    <s v="After a string of 5 failures, this marks the first successful test of the Musudan missile. The missile trajectory itself was lofted to prevent the test from overflying Japan. Photographs and videos of the test released by North Korea showed that missile was equiped with gridfins, a new addition not seen in previous appearances of the missile prompting speculation that the lack of them had caused issues with past tests."/>
    <s v="http://38north.org/2016/06/jschilling062316/; https://www.iiss.org/en/iiss%20voices/blogsections/iiss-voices-2016-9143/june-2c71/north-koreas-musudan-missile-effort-advances-5885; https://www.nknews.org/pro/back-in-black/; https://www.stratcom.mil/news/2016/622/USSTRATCOM_Detects_Tracks_North_Korean_Missile_Launches/"/>
  </r>
  <r>
    <x v="45"/>
    <d v="2017-11-28T00:00:00"/>
    <d v="1899-12-30T02:28:00"/>
    <x v="8"/>
    <s v="SLBM"/>
    <m/>
    <x v="12"/>
    <s v="South Hamgyong province"/>
    <m/>
    <n v="40.036799999999999"/>
    <n v="128.18389999999999"/>
    <s v="Sea of Japan or East Sea"/>
    <s v="10 km"/>
    <s v="Unknown"/>
    <x v="0"/>
    <x v="1"/>
    <s v="The missile ejected and lit successfully but appears to have exploded shortly after. Many believe the test was a reaction to the South Korean and US decision announced the previous day to install THAAD in South korea."/>
    <s v="http://english.yonhapnews.co.kr/national/2016/07/09/86/0301000000AEN20160709002253315F.html; https://en.wikipedia.org/wiki/Pukkuksong-1"/>
  </r>
  <r>
    <x v="46"/>
    <d v="2017-11-28T00:00:00"/>
    <d v="1899-12-30T20:44:00"/>
    <x v="3"/>
    <s v="SRBM"/>
    <s v="Hwasong Artillery Units of the KPA Strategic Forces"/>
    <x v="8"/>
    <s v="Hwangju,  North Hwanghae province"/>
    <s v="Pyongyang Highway"/>
    <n v="38.686833999999998"/>
    <n v="125.702005"/>
    <s v="Unknown"/>
    <s v="Unknown"/>
    <s v="Unknown"/>
    <x v="0"/>
    <x v="0"/>
    <s v="The type of Scud is unconfirmed, it could have been a Scud B"/>
    <s v="http://www.cnn.com/2016/07/18/asia/north-korea-missiles/; http://www.bbc.com/news/world-asia-36831308; https://www.stratcom.mil/news/2016/624/USSTRATCOM_Detects_Tracks_North_Korean_Missile_Launches/"/>
  </r>
  <r>
    <x v="46"/>
    <d v="2017-11-28T00:00:00"/>
    <d v="1899-12-30T20:58:00"/>
    <x v="3"/>
    <s v="SRBM"/>
    <s v="Hwasong Artillery Units of the KPA Strategic Forces"/>
    <x v="8"/>
    <s v="Hwangju,  North Hwanghae province"/>
    <s v="Pyongyang Highway"/>
    <n v="38.686833999999998"/>
    <n v="125.702005"/>
    <s v="Unknown"/>
    <s v="Unknown"/>
    <s v="Unknown"/>
    <x v="0"/>
    <x v="0"/>
    <s v="The type of Scud is unconfirmed, it could have been a Scud B"/>
    <s v="http://www.cnn.com/2016/07/18/asia/north-korea-missiles/; http://www.bbc.com/news/world-asia-36831308; https://www.stratcom.mil/news/2016/624/USSTRATCOM_Detects_Tracks_North_Korean_Missile_Launches/"/>
  </r>
  <r>
    <x v="46"/>
    <d v="2017-11-28T00:00:00"/>
    <d v="1899-12-30T21:35:00"/>
    <x v="2"/>
    <s v="MRBM"/>
    <s v="Hwasong Artillery Units of the KPA Strategic Forces"/>
    <x v="8"/>
    <s v="Hwangju,  North Hwanghae province"/>
    <s v="Pyongyang Highway"/>
    <n v="38.686833999999998"/>
    <n v="125.702005"/>
    <s v="Sea of Japan or East Sea"/>
    <s v="Unknown"/>
    <s v="500 km"/>
    <x v="0"/>
    <x v="0"/>
    <m/>
    <s v="http://www.cnn.com/2016/07/18/asia/north-korea-missiles/; http://www.bbc.com/news/world-asia-36831308; https://www.stratcom.mil/news/2016/624/USSTRATCOM_Detects_Tracks_North_Korean_Missile_Launches/"/>
  </r>
  <r>
    <x v="47"/>
    <d v="2017-11-28T00:00:00"/>
    <d v="1899-12-30T22:53:00"/>
    <x v="2"/>
    <s v="MRBM"/>
    <m/>
    <x v="8"/>
    <s v="Hwangju,  North Hwanghae province"/>
    <s v="Pyongyang Highway"/>
    <n v="38.686833999999998"/>
    <n v="125.702005"/>
    <s v="Sea of Japan or East Sea"/>
    <s v="Unknown"/>
    <s v="1000 km"/>
    <x v="0"/>
    <x v="0"/>
    <m/>
    <s v="http://www.cnn.com/2016/08/02/asia/north-korea-missile/; https://www.stratcom.mil/news/2016/629/USSTRATCOM_Detects_Tracks_North_Korean_Missile_Launches/"/>
  </r>
  <r>
    <x v="47"/>
    <d v="2017-11-28T00:00:00"/>
    <d v="1899-12-30T22:53:00"/>
    <x v="2"/>
    <s v="MRBM"/>
    <m/>
    <x v="8"/>
    <s v="Hwangju,  North Hwanghae province"/>
    <s v="Pyongyang Highway"/>
    <n v="38.686833999999998"/>
    <n v="125.702005"/>
    <s v="Unknown"/>
    <s v="Unknown"/>
    <s v="Unknown"/>
    <x v="0"/>
    <x v="1"/>
    <m/>
    <s v="http://www.cnn.com/2016/08/02/asia/north-korea-missile/; https://www.stratcom.mil/news/2016/629/USSTRATCOM_Detects_Tracks_North_Korean_Missile_Launches/"/>
  </r>
  <r>
    <x v="48"/>
    <d v="2017-11-28T00:00:00"/>
    <d v="1899-12-30T20:29:00"/>
    <x v="8"/>
    <s v="SLBM"/>
    <m/>
    <x v="12"/>
    <s v="South Hamgyong province"/>
    <m/>
    <n v="40.036799999999999"/>
    <n v="128.18389999999999"/>
    <s v="Sea of Japan or East Sea"/>
    <s v="Unknown"/>
    <s v="500 km"/>
    <x v="0"/>
    <x v="0"/>
    <s v="This test marks the first fully successful SLBM test by North Korea. The missile landed in Japan's Air Identification Zone. It is believed that the missile can travel much father and that its range was due to a lofted trajectory."/>
    <s v="https://en.wikipedia.org/wiki/Pukkuksong-1; http://www.reuters.com/article/us-northkorea-missiles-idUSKCN10Y2B0"/>
  </r>
  <r>
    <x v="49"/>
    <d v="2017-11-28T00:00:00"/>
    <d v="1899-12-30T03:13:00"/>
    <x v="10"/>
    <s v="MRBM"/>
    <s v="Hwasong Artillery Units of the KPA Strategic Forces"/>
    <x v="8"/>
    <s v="Hwangju,  North Hwanghae province"/>
    <s v="Pyongyang Highway"/>
    <n v="38.686833999999998"/>
    <n v="125.702005"/>
    <s v="Sea of Japan or East Sea"/>
    <s v="Unknown"/>
    <s v="1000 km"/>
    <x v="0"/>
    <x v="0"/>
    <s v="North Korea premiered a never before seen version of its scud with this simultaneous test of 3 missiles. The missiles are scud missiles but have almost double the traditional range of other versions of the system. Though this was their first public appearance, it is quite likely the system was tested in the past but were mistaken for Nodongs, which have a similar range and trajectory."/>
    <s v="http://thediplomat.com/2016/09/north-korea-showed-off-a-previously-unseen-missile-during-the-g20/; http://www.nti.org/analysis/articles/first-glimpse-north-koreas-elusive-er-scud/; http://missiledefenseadvocacy.org/missile-threat-and-proliferation/todays-missile-threat/north-korea/scud-er/"/>
  </r>
  <r>
    <x v="49"/>
    <d v="2017-11-28T00:00:00"/>
    <d v="1899-12-30T03:13:00"/>
    <x v="10"/>
    <s v="MRBM"/>
    <s v="Hwasong Artillery Units of the KPA Strategic Forces"/>
    <x v="8"/>
    <s v="Hwangju,  North Hwanghae province"/>
    <s v="Pyongyang Highway"/>
    <n v="38.686833999999998"/>
    <n v="125.702005"/>
    <s v="Sea of Japan or East Sea"/>
    <s v="Unknown"/>
    <s v="1000 km"/>
    <x v="0"/>
    <x v="0"/>
    <m/>
    <s v="http://thediplomat.com/2016/09/north-korea-showed-off-a-previously-unseen-missile-during-the-g20/; http://www.nti.org/analysis/articles/first-glimpse-north-koreas-elusive-er-scud/; http://missiledefenseadvocacy.org/missile-threat-and-proliferation/todays-missile-threat/north-korea/scud-er/"/>
  </r>
  <r>
    <x v="49"/>
    <d v="2017-11-28T00:00:00"/>
    <d v="1899-12-30T03:13:00"/>
    <x v="10"/>
    <s v="MRBM"/>
    <s v="Hwasong Artillery Units of the KPA Strategic Forces"/>
    <x v="8"/>
    <s v="Hwangju,  North Hwanghae province"/>
    <s v="Pyongyang Highway"/>
    <n v="38.686833999999998"/>
    <n v="125.702005"/>
    <s v="Sea of Japan or East Sea"/>
    <s v="Unknown"/>
    <s v="1000 km"/>
    <x v="0"/>
    <x v="0"/>
    <m/>
    <s v="http://thediplomat.com/2016/09/north-korea-showed-off-a-previously-unseen-missile-during-the-g20/; http://www.nti.org/analysis/articles/first-glimpse-north-koreas-elusive-er-scud/; http://missiledefenseadvocacy.org/missile-threat-and-proliferation/todays-missile-threat/north-korea/scud-er/"/>
  </r>
  <r>
    <x v="50"/>
    <d v="2017-11-28T00:00:00"/>
    <d v="1899-12-30T18:33:00"/>
    <x v="9"/>
    <s v="IRBM"/>
    <m/>
    <x v="13"/>
    <s v="Kusong, North Pyongan"/>
    <s v="Panghyon Airport"/>
    <n v="39.927472000000002"/>
    <n v="125.20788899999999"/>
    <s v="Unknown"/>
    <s v="Unknown"/>
    <s v="Unknown"/>
    <x v="0"/>
    <x v="1"/>
    <s v="The missile exploded shortly after launch. It was detected and tracked by United States Strategic Command (STRATCOM). Reportedly, South Korea did not detect the launch suggesting the missile exploded at a low altitude (before it could be picked up on South Korean radar). North Korea has also not released photographs of the test making it extremely difficult for 3rd party observers to confirm the location and the type of missile used in the launch. The test location was later located by finding the burn scars left by the test. The burn scars suggest that the October 15 test exploded on launch and destroyed the TEL transporting it (North Korea has since been much more careful with its remaining TELs). The type of missile tested at this test and the test 5 days later remains controversial. STRATCOM stated that it was a presumed Musudan. Later testimony by the DNI suggests that the US intelligence community has arrived at a similar consensus. It's possible though that the October tests were of any number of missile systems. The PK-2, tested successfully only a few kilomters away seems a plausible suspect. It could also have been an early test of the HS-12 , or perhaps some version of the KN-08. Considering the lack of hard evidence and the apparant consensus of the intelligence community, the October tests are entered as Musudans. However, they remain subject to revision should new information emerge."/>
    <s v="http://www.reuters.com/article/us-korea-north-usa-idUSKBN12F0S2; http://www.wsj.com/articles/u-s-detects-failed-north-korean-missile-launch-1476572239; http://www.cnn.com/2016/10/15/asia/failed-north-korea-missile-launch/; https://www.stratcom.mil/news/2016/647/USSTRATCOM_Detects_Tracks_Attempted_North_Korean_Missile_Launch/; https://www.washingtonpost.com/world/asia_pacific/did-north-korea-just-test-missiles-capable-of-hitting-the-us-maybe/2016/10/26/984e8a21-e6a7-4689-81e0-21d7d25c302f_story.html"/>
  </r>
  <r>
    <x v="51"/>
    <d v="2017-11-28T00:00:00"/>
    <d v="1899-12-30T22:00:00"/>
    <x v="9"/>
    <s v="IRBM"/>
    <m/>
    <x v="13"/>
    <s v="Kusong, North Pyongan"/>
    <s v="Panghyon Airport"/>
    <n v="39.927472000000002"/>
    <n v="125.20788899999999"/>
    <s v="Unknown"/>
    <s v="Unknown"/>
    <s v="Unknown"/>
    <x v="0"/>
    <x v="1"/>
    <s v="Similar to the previous test, this missile also exploded shortly after launch. The missile is presumed to have also been a musudan but it is impossible to rule out the chance that this and/or the test just prior to it were tests of the KN-08 an ICBM, the Polaris-2, or some other new missile North Korea is developing. Satellite images of the airbase show two large scortch martks on the runway seeming to indicate explosions. "/>
    <s v="https://www.stratcom.mil/news/2016/648/USSTRATCOM_Detects_Attempted_North_Korean_Missile_Launch/; http://www.cnn.com/2016/10/19/asia/north-korea-missile-launch-fail/; http://www.reuters.com/article/us-northkorea-missiles-idUSKCN12K052; https://www.washingtonpost.com/world/asia_pacific/did-north-korea-just-test-missiles-capable-of-hitting-the-us-maybe/2016/10/26/984e8a21-e6a7-4689-81e0-21d7d25c302f_story.html"/>
  </r>
  <r>
    <x v="52"/>
    <d v="2017-11-28T00:00:00"/>
    <d v="1899-12-30T22:55:00"/>
    <x v="11"/>
    <s v="MRBM"/>
    <s v=""/>
    <x v="14"/>
    <s v="Kusong, North Pyongan"/>
    <s v=""/>
    <n v="40.013249999999999"/>
    <n v="125.22302000000001"/>
    <s v="Sea of Japan or East Sea"/>
    <s v="550 km"/>
    <s v="500 km"/>
    <x v="0"/>
    <x v="0"/>
    <s v="This was the first known test of a land based version of the Polaris-1. The missile is solid fueled which means it is much easier to launch on short notice. This missile was tested only a few kilometers away from the failed October tests prompting speculation those tests were of this missile system."/>
    <s v="http://www.stratcom.mil/Media/News/News-Article-View/Article/1080866/usstratcom-detects-tracks-north-korean-missile-launch/; http://www.economist.com/news/asia/21716992-kim-jong-un-tests-another-missile-north-koreas-dictator-challenges-donald-trump; http://www.cnn.com/2017/02/11/asia/north-korea-missile/; http://www.reuters.com/article/us-northkorea-missiles-nk-idUSKBN15R10O?il=0; http://38north.org/2017/02/jschilling021317/; https://twitter.com/DaveSchmerler/status/830964858032041984"/>
  </r>
  <r>
    <x v="53"/>
    <d v="2017-11-28T00:00:00"/>
    <d v="1899-12-30T22:34:00"/>
    <x v="10"/>
    <s v="MRBM"/>
    <s v="Hwasong Artillery Units of the KPA Strategic Forces"/>
    <x v="3"/>
    <s v="Cholsan County, North Pyongan Province"/>
    <m/>
    <n v="39.659599999999998"/>
    <n v="124.70569999999999"/>
    <s v="Sea of Japan or East Sea"/>
    <s v="260 km"/>
    <s v="1000 km"/>
    <x v="0"/>
    <x v="0"/>
    <s v="North Korea launched these 4 missiles almost simultaneously. It is hypothesized that North Korea was practicing overwhelming THAAD and conducting a simulated attack on the US Marine Corps Airbase in Japan, Iwakuni. As a response to this test, the US deployed THAAD to South Korea ahead of schedule. The apogees and distance travelled for each missile are the averages according to reports, exact distances for each missile are unknown. There were early reports of a fifth missile launch accompanying these four. North Korea may have originally planned to launch five but had to scrub the fifth test for unknown reasons. Confirmation of a fifth test later emerged in the Missile Defense Review and this dataset has been updated to reflect that as of March 26, 2019."/>
    <s v="http://www.cnn.com/2017/03/06/asia/north-korea-missiles-kim-jong-un/; http://www.reuters.com/article/us-northkorea-missiles-idUSKBN16C0YU; http://www.cnn.com/2017/03/05/asia/north-korea-projectile/; https://www.washingtonpost.com/world/north-korea-launches-another-missile-perhaps-one-that-can-reach-us/2017/03/05/943010ee-96e2-4ff4-83aa-2fe09cd65831_story.html?utm_term=.6f8b3ae2acd1; http://www.japantimes.co.jp/news/2017/03/06/national/tokyo-says-north-korea-fired-three-four-missiles-came-japans-eez/#.WL3nJjvyuUl; http://www.mod.go.jp/e/press/release/2017/03/06b.html; http://www.mod.go.jp/e/press/release/2017/03/06a.html; http://www.stratcom.mil/Media/News/News-Article-View/Article/1080866/usstratcom-detects-tracks-north-korean-missile-launch/; http://www.rodong.rep.kp/en/index.php?strPageID=SF01_02_01&amp;newsID=2017-03-07-0001"/>
  </r>
  <r>
    <x v="53"/>
    <d v="2017-11-28T00:00:00"/>
    <d v="1899-12-30T22:34:00"/>
    <x v="10"/>
    <s v="MRBM"/>
    <s v="Hwasong Artillery Units of the KPA Strategic Forces"/>
    <x v="3"/>
    <s v="Cholsan County, North Pyongan Province"/>
    <m/>
    <n v="39.659599999999998"/>
    <n v="124.70569999999999"/>
    <s v="Sea of Japan or East Sea"/>
    <s v="260 km"/>
    <s v="1000 km"/>
    <x v="0"/>
    <x v="0"/>
    <s v="North Korea launched these 4 missiles almost simultaneously. It is hypothesized that North Korea was practicing overwhelming THAAD and conducting a simulated attack on the US Marine Corps Airbase in Japan, Iwakuni. As a response to this test, the US deployed THAAD to South Korea ahead of schedule. The apogees and distance travelled for each missile are the averages according to reports, exact distances for each missile are unknown. There were early reports of a fifth missile launch accompanying these four. North Korea may have originally planned to launch five but had to scrub the fifth test for unknown reasons. Confirmation of a fifth test later emerged in the Missile Defense Review and this dataset has been updated to reflect that as of March 26, 2019."/>
    <s v="http://www.cnn.com/2017/03/06/asia/north-korea-missiles-kim-jong-un/; http://www.reuters.com/article/us-northkorea-missiles-idUSKBN16C0YU; http://www.cnn.com/2017/03/05/asia/north-korea-projectile/; https://www.washingtonpost.com/world/north-korea-launches-another-missile-perhaps-one-that-can-reach-us/2017/03/05/943010ee-96e2-4ff4-83aa-2fe09cd65831_story.html?utm_term=.6f8b3ae2acd1; http://www.japantimes.co.jp/news/2017/03/06/national/tokyo-says-north-korea-fired-three-four-missiles-came-japans-eez/#.WL3nJjvyuUl; http://www.mod.go.jp/e/press/release/2017/03/06b.html; http://www.mod.go.jp/e/press/release/2017/03/06a.html; http://www.stratcom.mil/Media/News/News-Article-View/Article/1080866/usstratcom-detects-tracks-north-korean-missile-launch/; http://www.rodong.rep.kp/en/index.php?strPageID=SF01_02_01&amp;newsID=2017-03-07-0001"/>
  </r>
  <r>
    <x v="53"/>
    <d v="2017-11-28T00:00:00"/>
    <d v="1899-12-30T22:34:00"/>
    <x v="10"/>
    <s v="MRBM"/>
    <s v="Hwasong Artillery Units of the KPA Strategic Forces"/>
    <x v="3"/>
    <s v="Cholsan County, North Pyongan Province"/>
    <m/>
    <n v="39.659599999999998"/>
    <n v="124.70569999999999"/>
    <s v="Sea of Japan or East Sea"/>
    <s v="260 km"/>
    <s v="1000 km"/>
    <x v="0"/>
    <x v="0"/>
    <s v="North Korea launched these 4 missiles almost simultaneously. It is hypothesized that North Korea was practicing overwhelming THAAD and conducting a simulated attack on the US Marine Corps Airbase in Japan, Iwakuni. As a response to this test, the US deployed THAAD to South Korea ahead of schedule. The apogees and distance travelled for each missile are the averages according to reports, exact distances for each missile are unknown. There were early reports of a fifth missile launch accompanying these four. North Korea may have originally planned to launch five but had to scrub the fifth test for unknown reasons. Confirmation of a fifth test later emerged in the Missile Defense Review and this dataset has been updated to reflect that as of March 26, 2019."/>
    <s v="http://www.cnn.com/2017/03/06/asia/north-korea-missiles-kim-jong-un/; http://www.reuters.com/article/us-northkorea-missiles-idUSKBN16C0YU; http://www.cnn.com/2017/03/05/asia/north-korea-projectile/; https://www.washingtonpost.com/world/north-korea-launches-another-missile-perhaps-one-that-can-reach-us/2017/03/05/943010ee-96e2-4ff4-83aa-2fe09cd65831_story.html?utm_term=.6f8b3ae2acd1; http://www.japantimes.co.jp/news/2017/03/06/national/tokyo-says-north-korea-fired-three-four-missiles-came-japans-eez/#.WL3nJjvyuUl; http://www.mod.go.jp/e/press/release/2017/03/06b.html; http://www.mod.go.jp/e/press/release/2017/03/06a.html; http://www.stratcom.mil/Media/News/News-Article-View/Article/1080866/usstratcom-detects-tracks-north-korean-missile-launch/; http://www.rodong.rep.kp/en/index.php?strPageID=SF01_02_01&amp;newsID=2017-03-07-0001"/>
  </r>
  <r>
    <x v="53"/>
    <d v="2017-11-28T00:00:00"/>
    <d v="1899-12-30T22:34:00"/>
    <x v="10"/>
    <s v="MRBM"/>
    <s v="Hwasong Artillery Units of the KPA Strategic Forces"/>
    <x v="3"/>
    <s v="Cholsan County, North Pyongan Province"/>
    <m/>
    <n v="39.659599999999998"/>
    <n v="124.70569999999999"/>
    <s v="Sea of Japan or East Sea"/>
    <s v="260 km"/>
    <s v="1000 km"/>
    <x v="0"/>
    <x v="0"/>
    <s v="North Korea launched these 4 missiles almost simultaneously. It is hypothesized that North Korea was practicing overwhelming THAAD and conducting a simulated attack on the US Marine Corps Airbase in Japan, Iwakuni. As a response to this test, the US deployed THAAD to South Korea ahead of schedule. The apogees and distance travelled for each missile are the averages according to reports, exact distances for each missile are unknown. There were early reports of a fifth missile launch accompanying these four. North Korea may have originally planned to launch five but had to scrub the fifth test for unknown reasons. Confirmation of a fifth test later emerged in the Missile Defense Review and this dataset has been updated to reflect that as of March 26, 2019."/>
    <s v="http://www.cnn.com/2017/03/06/asia/north-korea-missiles-kim-jong-un/; http://www.reuters.com/article/us-northkorea-missiles-idUSKBN16C0YU; http://www.cnn.com/2017/03/05/asia/north-korea-projectile/; https://www.washingtonpost.com/world/north-korea-launches-another-missile-perhaps-one-that-can-reach-us/2017/03/05/943010ee-96e2-4ff4-83aa-2fe09cd65831_story.html?utm_term=.6f8b3ae2acd1; http://www.japantimes.co.jp/news/2017/03/06/national/tokyo-says-north-korea-fired-three-four-missiles-came-japans-eez/#.WL3nJjvyuUl; http://www.mod.go.jp/e/press/release/2017/03/06b.html; http://www.mod.go.jp/e/press/release/2017/03/06a.html; http://www.stratcom.mil/Media/News/News-Article-View/Article/1080866/usstratcom-detects-tracks-north-korean-missile-launch/; http://www.rodong.rep.kp/en/index.php?strPageID=SF01_02_01&amp;newsID=2017-03-07-0001"/>
  </r>
  <r>
    <x v="53"/>
    <d v="2019-03-26T00:00:00"/>
    <d v="1899-12-30T22:34:00"/>
    <x v="10"/>
    <s v="MRBM"/>
    <s v="Hwasong Artillery Units of the KPA Strategic Forces"/>
    <x v="3"/>
    <s v="Cholsan County, North Pyongan Province"/>
    <m/>
    <n v="39.659599999999998"/>
    <n v="124.70569999999999"/>
    <m/>
    <m/>
    <m/>
    <x v="0"/>
    <x v="1"/>
    <s v="Initially believed to have been only four missiles launched, a fifth missile was believed to have been launched at the same time as the other four. However, the missile appears to have failed shortly after launch. Videos and images North Korea released of the test did not show this missile launch. There was evidence a fifth missile was present at the test though it was less clear it actually participated in the launch. More recently, the Missile Defense Review stated that the test involved five missile launches. Combined with these earlier reports, this strongly suggests a five missile salvo launch occurred on March 5, 2017."/>
    <s v="https://www.defense.gov/Portals/1/Interactive/2018/11-2019-Missile-Defense-Review/The%202019%20MDR_Executive%20Summary.pdf; https://www.nknews.org/pro/did-north-korea-test-a-fifth-missile-last-week/; https://twitter.com/nktpnd/status/1110304737763700738;"/>
  </r>
  <r>
    <x v="54"/>
    <d v="2017-11-28T00:00:00"/>
    <d v="1899-12-30T22:00:00"/>
    <x v="1"/>
    <s v="Unknown"/>
    <s v=""/>
    <x v="5"/>
    <s v="Kangwon Province, (North Korea)"/>
    <s v="Wonsan Airbase"/>
    <n v="39.167700000000004"/>
    <n v="127.4817"/>
    <s v="N/A"/>
    <s v="0 km"/>
    <m/>
    <x v="0"/>
    <x v="1"/>
    <s v="Initial reports on this test were muddled with some reporting that the test was another salvo of 3 to 4 missiles. However, it appears only one missile was tested. Unfortunately the type of missile is still unknown. The missile itself appears to have exploded almost immediately after launch."/>
    <s v="http://www.reuters.com/article/us-northkorea-missiles-idUSKBN16T07M; https://www.nytimes.com/2017/03/22/world/asia/north-korea-missile-launch-failure.html?_r=0; http://www.cnn.com/2017/03/21/asia/north-korea-missile-test/; https://www.washingtonpost.com/world/north-korean-missile-explodes-seconds-after-launch/2017/03/22/6e55d36e-0ebc-11e7-b2bb-417e331877d9_story.html?utm_term=.130e469303e9;"/>
  </r>
  <r>
    <x v="55"/>
    <d v="2017-11-28T00:00:00"/>
    <d v="1899-12-30T21:42:00"/>
    <x v="12"/>
    <s v="IRBM"/>
    <s v=""/>
    <x v="12"/>
    <s v="South Hamgyong province"/>
    <m/>
    <n v="40.036799999999999"/>
    <n v="128.18389999999999"/>
    <s v="Sea of Japan or East Sea"/>
    <s v="189 km"/>
    <s v="60 km"/>
    <x v="0"/>
    <x v="1"/>
    <s v="The given trajectory of 60 km out and 190 km apogee is very strange. The missile appears to have been in the air a total of 9 minutes. Initially suspected of being a KN-15, later reports leaked from the US government and reported on by Lucas Tomlinson stated that it was a smaller Scud variant which was named the KN-17. Following another leak reported on in June 2017  by Ankit Panda of The Diplomat, this was shown to be mistaken. The US intelligence community did believe it was a missile they called the KN-17, however, the KN-17 was actually the Hwasong-12 and was not a new scud varient as initially reported."/>
    <s v="https://www.nytimes.com/2017/04/04/world/asia/north-korea-ballistic-missile-test-xi-trump.html; http://www.pacom.mil/Media/News/News-Article-View/Article/1140811/us-pacific-command-detects-tracks-north-korean-missile-launch/; https://www.washingtonpost.com/news/worldviews/wp/2017/04/05/will-north-korea-fire-a-missile-capable-of-hitting-the-u-s-mainland-probably/?utm_term=.ada4c467f0bb; http://www.cnn.com/2017/04/04/asia/north-korea-projectile/; http://www.reuters.com/article/us-northkorea-missiles-idUSKBN1762XX; https://www.wsj.com/articles/north-korea-launches-projectile-into-waters-off-korean-peninsula-east-coast-1491347302; http://www.reuters.com/article/us-northkorea-missiles-idUSKBN1762XX?utm_campaign=trueAnthem:+Trending+Content&amp;utm_content=58e4ac3804d301577ffe8e13&amp;utm_medium=trueAnthem&amp;utm_source=twitter;"/>
  </r>
  <r>
    <x v="56"/>
    <d v="2017-11-28T00:00:00"/>
    <d v="1899-12-30T21:21:00"/>
    <x v="12"/>
    <s v="IRBM"/>
    <s v=""/>
    <x v="12"/>
    <s v="South Hamgyong province"/>
    <m/>
    <n v="40.036799999999999"/>
    <n v="128.18389999999999"/>
    <s v="N/A"/>
    <s v="0 km"/>
    <s v="0 km"/>
    <x v="0"/>
    <x v="1"/>
    <s v="The missile appears to have blown up almost instantly. Initially believed to have been a new Scud variant, later reports stated it was the Hwasong-12, an IRBM capable of hitting Guam. The test came the day after Kim Il Sung's 105th birthday. At the parade celebrating the day, North Korea displayed several new missiles. The test prompted speculation that North Korea had attempted to test one of those. Some news reports reported that US cyber attacks were responsible for the missile's failure. Other sources though were skeptical. A few days following the test, North Korea's foreign minister stated that North Korea would continue testing missiles."/>
    <s v="https://www.nytimes.com/2017/04/04/world/asia/north-korea-ballistic-missile-test-xi-trump.html; http://www.pacom.mil/Media/News/News-Article-View/Article/1140811/us-pacific-command-detects-tracks-north-korean-missile-launch/; https://www.washingtonpost.com/news/worldviews/wp/2017/04/05/will-north-korea-fire-a-missile-capable-of-hitting-the-u-s-mainland-probably/?utm_term=.ada4c467f0bb; http://www.cnn.com/2017/04/04/asia/north-korea-projectile/; http://www.reuters.com/article/us-northkorea-missiles-idUSKBN1762XX; https://www.wsj.com/articles/north-korea-launches-projectile-into-waters-off-korean-peninsula-east-coast-1491347302; http://www.reuters.com/article/us-northkorea-missiles-idUSKBN1762XX?utm_campaign=trueAnthem:+Trending+Content&amp;utm_content=58e4ac3804d301577ffe8e13&amp;utm_medium=trueAnthem&amp;utm_source=twitter; http://www.foxnews.com/world/2017/04/05/north-korean-missile-launch-likely-failure-us-officials-say.html; https://www.nytimes.com/2017/04/07/world/asia/north-korea-missile-test-trump.html; http://thediplomat.com/2017/06/exclusive-north-korea-tested-its-new-intermediate-range-ballistic-missile-3-times-in-april-2017/;"/>
  </r>
  <r>
    <x v="57"/>
    <d v="2017-11-28T00:00:00"/>
    <d v="1899-12-30T20:33:00"/>
    <x v="12"/>
    <s v="IRBM"/>
    <m/>
    <x v="15"/>
    <s v="South Pyongan Province"/>
    <m/>
    <n v="39.504416999999997"/>
    <n v="125.964333"/>
    <s v="N/A"/>
    <s v="71 km"/>
    <m/>
    <x v="0"/>
    <x v="1"/>
    <s v="Initial reports were confusing and suggested multiple launches. Eventually it was determined that only a single launch took place. Reports indicate the missile suffered a catastrophic failure shortly after launch and was destroyed. The launch here is recorded to have occurred at the Pukchang Airfield however reports from PACOM state that the test occurred &quot;near&quot; the airfield. Given that the test failed, North Korea is unlikely to release pictures of the event making it difficult to determine the exact location and the type of missile tested. Later reports stated that the missile tested was the Hwasong-12."/>
    <s v="http://www.cnn.com/2017/04/15/asia/north-korea-missile-test/; https://www.nytimes.com/2017/04/15/world/asia/north-korea-missiles-pyongyang-kim-jong-un.html; https://www.washingtonpost.com/world/asia_pacific/n-korea-didnt-test-a-nuclear-weapon-but-its-display-of-military-hardware-wasnt-exactly-good-news/2017/04/15/49944da8-221c-11e7-bcd6-6d1286bc177d_story.html?utm_term=.f4c47809bb28; http://english.yonhapnews.co.kr/news/2017/04/16/0200000000AEN20170416000200315.html; http://thediplomat.com/2017/06/exclusive-north-korea-tested-its-new-intermediate-range-ballistic-missile-3-times-in-april-2017/;"/>
  </r>
  <r>
    <x v="58"/>
    <d v="2017-11-28T00:00:00"/>
    <d v="1899-12-30T20:28:00"/>
    <x v="12"/>
    <s v="IRBM"/>
    <m/>
    <x v="16"/>
    <s v="Kusong, North Pyongan"/>
    <m/>
    <n v="40.065899999999999"/>
    <n v="125.2099"/>
    <s v="Sea of Japan or East Sea"/>
    <s v="2111.5 km"/>
    <s v="787 km"/>
    <x v="0"/>
    <x v="0"/>
    <s v="This test was significant for a number of reasons. With this test, North Korea premeired a new, single-stage, IRBM. Estimates of the missile's range places Guam, a US territory which houses a vital US military base, within range of the missile. The missile's engine appears to be the same engine which North Korea tested in March 2016 and again on March 19, 2017. The single stage makes the missile somewhat inefficient and prompted speculation that the missile is intended to be the first stage of a multi-stage ICBM."/>
    <s v="https://www.washingtonpost.com/world/north-korea-fires-another-ballistic-missile-the-75th-of-kim-jong-uns-tenure/2017/04/28/c4b7aa8a-2c5c-11e7-9081-f5405f56d3e4_story.html?utm_term=.eea0faa61c57; http://www.japantimes.co.jp/news/2017/04/29/asia-pacific/north-korea-fails-latest-test-ballistic-missile/#.WQiqMYjyuUk; http://english.yonhapnews.co.kr/news/2017/04/29/0200000000AEN20170429000800315.html;https://www.wsj.com/articles/north-korean-missile-launch-appears-to-fail-1493417890; http://thediplomat.com/2017/06/exclusive-north-korea-tested-its-new-intermediate-range-ballistic-missile-3-times-in-april-2017/;"/>
  </r>
  <r>
    <x v="59"/>
    <d v="2017-11-28T00:00:00"/>
    <d v="1899-12-30T07:59:00"/>
    <x v="11"/>
    <s v="MRBM"/>
    <m/>
    <x v="17"/>
    <s v="South Pyongan Province"/>
    <m/>
    <n v="39.618282999999998"/>
    <n v="125.80358510000001"/>
    <s v="Sea of Japan or East Sea"/>
    <s v="560 km"/>
    <s v="500 km"/>
    <x v="0"/>
    <x v="0"/>
    <s v="This test was the second North Korea conducted in a week. Following the test, Kim Jong Un stated he believed the weapon was ready for deployment and ordered the mass production of the missile. The KN-15 is a solid fuel missile which means it can be launched on shorter notice. In the event of war, finding and destroying all the KN-15 missiles before they could be launched would be tough."/>
    <s v="http://thediplomat.com/2017/05/north-koreas-new-intermediate-range-ballistic-missile-the-hwasong-12-first-takeaways/?utm_content=buffer3dda6&amp;utm_medium=social&amp;utm_source=twitter.com&amp;utm_campaign=buffer; https://www.nknews.org/2017/05/n-korea-claims-successful-intermediate-range-ballistic-missile-test-launch/; http://www.bbc.com/news/world-asia-39918652; http://www.japantimes.co.jp/news/2017/05/14/asia-pacific/north-korea-carries-new-ballistic-missile-test/#.WRncNojyuUl; https://www.washingtonpost.com/world/north-korea-launches-a-missile-that-flies-450-miles/2017/05/13/e1647da8-382c-11e7-99b0-dd6e94e786e5_story.html?utm_campaign=buffer&amp;utm_content=bufferdc0f7&amp;utm_medium=social&amp;utm_source=twitter.com&amp;utm_term=.617f3d0df259; http://www.bbc.com/news/world-asia-39911530; https://www.wsj.com/articles/north-korea-is-accelerating-plan-to-land-missiles-in-u-s-1494792608; https://www.wsj.com/articles/north-korea-launches-possible-ballistic-missile-south-korean-news-agency-reports-1494713029; https://twitter.com/CT_operative/status/864121984573206528; http://thediplomat.com/2017/06/exclusive-north-korea-tested-its-new-intermediate-range-ballistic-missile-3-times-in-april-2017/;"/>
  </r>
  <r>
    <x v="60"/>
    <d v="2017-11-28T00:00:00"/>
    <d v="1899-12-30T20:40:00"/>
    <x v="13"/>
    <s v="SRBM"/>
    <m/>
    <x v="5"/>
    <s v="Kangwon Province, (North Korea)"/>
    <s v="Wonsan Airbase"/>
    <n v="39.167700000000004"/>
    <n v="127.4817"/>
    <s v="Sea of Japan or East Sea"/>
    <s v="120 km"/>
    <s v="400 km"/>
    <x v="0"/>
    <x v="0"/>
    <s v="There continues to be some confusion about this missile's designation. Due to some confusing reports, it was initially referred to as the KN-17. Information has since surfaced that the KN-17 is actually the designation for the Hwasong-12. This missile's name is still slightly unclear. North Korea refers to this as the &quot;ultra precision&quot; missile. The missile itself appears to be a Scud-C with a Manueverable Re-entry Vehicle, hence the designation &quot;Scud-C MaRV&quot;.  This test marked another first for North Korea in 2017. It was the first successful test of the Scud-C MaRV, a missile with a maneuverable terminal stage.  A maneuverable terminal stage is significant because such a system could potentially frustrate missile defense systems like THAAD. This missile was first sighted at the April 15, 2017 parade. This missile was initially believed to have been tested 3 times in April and failed repeatedly. Information has since surfaced that these were actually tests of the Hwasong-12. While this test is reported to have occurred at Wonson Kalma International Airport, the test actually took place right outside the airport, about 100 meters on the northern side. The missile itself landed in between South Korea and Japan in a piece of disputed water sparking a small diplomatic skirmish between the two over whose water it landed in."/>
    <s v="https://twitter.com/DaveSchmerler/status/869346581941600256; https://twitter.com/JosephHDempsey/status/868962193039122432; https://www.washingtonpost.com/world/asia_pacific/north-koreas-latest-ballistic-missile-launch-lands-in-the-sea-of-japan/2017/05/28/cb072e0e-43f6-11e7-a196-a1bb629f64cb_story.html?utm_term=.072059ffa7f4; https://www.wsj.com/articles/s-korea-military-says-north-korea-fires-unidentified-projectile-1496008566; http://www.japantimes.co.jp/news/2017/05/29/asia-pacific/north-korea-fires-off-missile-lands-japans-exclusive-economic-zone/#.WS2oo2jyuUk; http://www.japantimes.co.jp/news/2017/05/30/asia-pacific/north-korea-hails-test-precision-guided-missile-success-vows-bigger-gift-package-u-s/#.WS2oqGjyuUk; http://thediplomat.com/2017/06/exclusive-north-korea-tested-its-new-intermediate-range-ballistic-missile-3-times-in-april-2017/;"/>
  </r>
  <r>
    <x v="61"/>
    <d v="2017-11-28T00:00:00"/>
    <d v="1899-12-30T00:40:00"/>
    <x v="14"/>
    <s v="ICBM"/>
    <m/>
    <x v="18"/>
    <s v="Kusong, North Pyongan"/>
    <s v="Panghyon-Dong, Panghyon-Nodongjagu, Panghyon Testing Site"/>
    <n v="39.872152999999997"/>
    <n v="125.269192"/>
    <s v="Sea of Japan or East Sea"/>
    <s v="2802 km"/>
    <s v="933 km"/>
    <x v="0"/>
    <x v="0"/>
    <s v="This was the first successful test of a North Korean ICBM. The missile appears to be a two stage missile. The design appears to be a larger version of the Hwasong-12 IRBM with a second stage added. North Korea lofted the missile to avoid overflying Japan, hence the high apogee. However, if North Korea had fired it intending to maximize distance estimates suggest it could have travelled approximately 7,000 km. Later analysis of the missile, and a subsequent test of the missile, increased this range estimate to over 10,000 km which places targets as far into the US as Chicago within range of the missile."/>
    <s v="https://www.wsj.com/articles/north-korea-launches-missile-into-waters-between-korea-and-japan-1499131848; https://www.washingtonpost.com/national/north-korea-claims-successful-intercontinental-ballistic-missile-test-defying-international-condemnation/2017/07/04/4f804488-609c-11e7-8adc-fea80e32bf47_story.html?utm_term=.8d9461e74489; http://www.cnn.com/2017/07/04/politics/us-officials-meet-north-korea-missile-launch/index.html; https://pbs.twimg.com/media/DD29MRwVYAAYc43.jpg:large; http://allthingsnuclear.org/dwright/north-korea-appears-to-launch-missile-with-6700-km-range"/>
  </r>
  <r>
    <x v="62"/>
    <d v="2017-11-28T00:00:00"/>
    <d v="1899-12-30T14:42:00"/>
    <x v="14"/>
    <s v="ICBM"/>
    <m/>
    <x v="19"/>
    <s v="Mup'yong-ni, Chagang province"/>
    <s v="Mupyong-ni Missile Base, 2.8 General Machines Plant, Mupyong-ni TEL Facility"/>
    <n v="40.611207999999998"/>
    <n v="126.425743"/>
    <s v="Sea of Japan or East Sea"/>
    <s v="3724.9 km"/>
    <s v="998 km"/>
    <x v="0"/>
    <x v="0"/>
    <s v="North Korea's second ICBM flight test of the Hwasong-14. The missile was launched on a lofted trajectory. Initial analysis suggests if launched on a trajectory to maximize its range then it could cover approximately 10,000 km. Such a missile brings most of the continental United States within range. The test was highly anticipated as well. There were multiple reports from US intelligence agencies that said North Korea was preparing for a missile launch sometime during the last week of July. However, most of those reports cited activity at Kusong, around where the first ICBM test was carried out. This test occurred over 100 km away from that location. Some have speculated that this test was North Korea's attempt to demonstrate that it could &quot;fake out&quot; US intelligence and carry out a launch without the US knowing where it would come from. Subsequent reports from South Korea and the US stated that the respective intelligence agencies were aware of and tracking the activity and were not fooled. The launch location itself appears to be a missile base or TEL maintenance facility close to the Chinese border."/>
    <s v="https://twitter.com/DaveSchmerler/status/891208500071636992; http://www.mod.go.jp/e/press/release/2017/07/29b.pdf; http://www.mod.go.jp/e/press/release/2017/07/29a.pdf; http://www.npr.org/sections/thetwo-way/2017/07/28/540008218/north-korea-h-ballistic-missile-seoul-and-the-pentagon-say?utm_campaign=storyshare&amp;utm_source=twitter.com&amp;utm_medium=social; https://www.theguardian.com/world/2017/jul/28/north-korea-fires-missile-japan-reports-say; https://www.inverse.com/article/34804-north-korea-missile-test-night-launch?utm_source=twitter.com&amp;utm_medium=on_site&amp;utm_campaign=article-footer; http://www.reuters.com/article/us-northkorea-missiles-idUSKBN1AD1ZB?utm_source=twitter&amp;utm_medium=Social; http://www.abc.net.au/news/2017-07-29/north-korea-missile-test-proves-the-us-is-well-within-range/8756472; http://www.bbc.com/news/world-asia-40760583#; http://www.npr.org/2017/07/28/540088346/north-korea-successfully-launches-second-icbm; https://www.buzzfeed.com/nancyyoussef/north-korea-missile-could-have-reached-us-midwest-estimates?utm_term=.fb2ZwnBNO#.kdybV9OYZ; https://www.ft.com/content/e4e723f8-73ce-11e7-aca6-c6bd07df1a3c; https://twitter.com/CurtisMelvin/status/892013648658477056"/>
  </r>
  <r>
    <x v="63"/>
    <d v="2017-11-28T00:00:00"/>
    <d v="1899-12-30T21:49:00"/>
    <x v="15"/>
    <s v="SRBM"/>
    <m/>
    <x v="2"/>
    <s v="Kittae Pass, Kangwon Province, (North Korea)"/>
    <s v="Gitdaeryung"/>
    <n v="38.990830000000003"/>
    <n v="127.6236"/>
    <s v="Sea of Japan or East Sea"/>
    <m/>
    <s v="250 km"/>
    <x v="0"/>
    <x v="0"/>
    <s v="There was significant confusion, contradictory information, and disagreement concerning the August 25 test. Initial reports released by South Korea, Japan, and the United States were very different from one another. This is not particularly unusual, however, the analyses conducted and released by each remains quite different even after each issued revisions and clarifications. That is unusual. South Korea initially reported a single, DPRK launched SRBM which travelled approximately 250 km. South Korea later revised this assessment to &quot;several unidentified projectiles&quot;. South Korea later stated they believed these were 300-mm artillery rockets, not SRBMs. A Japanese assessment argued that the missiles were either MLRS artiller rockets or a KN-02 missile or equivalent. PACOM's initial press release stated that all 3 of the missiles North Korea launched failed either on launch or in flight. This was revised in a later press release to state that only the 2nd missile suffered a failure, the 1st and 3rd did not. PACOM did state it believed the missiles were SRBMs, meaning they are capable of a range between 300km -1000 km, not artillery rockets as other observers have suggested. More recently, based on reports by The Diplomat, it appears this was a test of the &quot;Scud-B MaRV&quot;, dubbed the KN-21 by the US. It appears to be an attempt to update North Korea's oldest missile system. North Korea likely has lots of these missiles in storage, equipping them with manueverable re-entry vehicles is a cheap and quick way to update an old system."/>
    <s v="https://twitter.com/PacificCommand/status/901226675647561728; https://twitter.com/nktpnd/status/901309863522951168; https://www.washingtonpost.com/world/north-korea-is-reported-to-have-launched-another-missile-heightening-tensions/2017/08/25/4569a10c-89e5-11e7-96a7-d178cf3524eb_story.html?utm_term=.c3a23dc3b5c0; http://www.cnn.com/2017/08/28/asia/north-korea-missile-test/index.html; http://thediplomat.com/2017/08/what-kind-of-missiles-did-north-korea-launch-on-august-26/?utm_content=buffer5374f&amp;utm_medium=social&amp;utm_source=twitter.com&amp;utm_campaign=buffer; http://www.mod.go.jp/e/press/release/2017/08/26b.pdf; http://english.yonhapnews.co.kr/news/2017/08/26/0200000000AEN20170826000661315.html; https://www.japantimes.co.jp/news/2017/08/26/asia-pacific/north-korea-fires-unidentified-projectile-sea-reports/#.WaRDslGGOUl; http://thediplomat.com/2017/09/introducing-the-kn21-north-koreas-new-take-on-its-oldest-ballistic-missile/;"/>
  </r>
  <r>
    <x v="63"/>
    <d v="2017-11-28T00:00:00"/>
    <d v="1899-12-30T22:07:00"/>
    <x v="15"/>
    <s v="SRBM"/>
    <m/>
    <x v="2"/>
    <s v="Kittae Pass, Kangwon Province, (North Korea)"/>
    <s v="Gitdaeryung"/>
    <n v="38.990830000000003"/>
    <n v="127.6236"/>
    <s v="Sea of Japan or East Sea"/>
    <m/>
    <s v="N/A"/>
    <x v="0"/>
    <x v="1"/>
    <s v="There was significant confusion, contradictory information, and disagreement concerning the August 25 test. Initial reports released by South Korea, Japan, and the United States were very different from one another. This is not particularly unusual, however, the analyses conducted and released by each remains quite different even after each issued revisions and clarifications. That is unusual. South Korea initially reported a single, DPRK launched SRBM which travelled approximately 250 km. South Korea later revised this assessment to &quot;several unidentified projectiles&quot;. South Korea later stated they believed these were 300-mm artillery rockets, not SRBMs. A Japanese assessment argued that the missiles were either MLRS artiller rockets or a KN-02 missile or equivalent. PACOM's initial press release stated that all 3 of the missiles North Korea launched failed either on launch or in flight. This was revised in a later press release to state that only the 2nd missile suffered a failure, the 1st and 3rd did not. PACOM did state it believed the missiles were SRBMs, meaning they are capable of a range between 300km -1000 km, not artillery rockets as other observers have suggested. More recently, based on reports by The Diplomat, it appears this was a test of the &quot;Scud-B MaRV&quot;, dubbed the KN-21 by the US. It appears to be an attempt to update North Korea's oldest missile system. North Korea likely has lots of these missiles in storage, equipping them with manueverable re-entry vehicles is a cheap and quick way to update an old system."/>
    <s v="https://twitter.com/PacificCommand/status/901226675647561728; https://twitter.com/nktpnd/status/901309863522951168; https://www.washingtonpost.com/world/north-korea-is-reported-to-have-launched-another-missile-heightening-tensions/2017/08/25/4569a10c-89e5-11e7-96a7-d178cf3524eb_story.html?utm_term=.c3a23dc3b5c0; http://www.cnn.com/2017/08/28/asia/north-korea-missile-test/index.html; http://thediplomat.com/2017/08/what-kind-of-missiles-did-north-korea-launch-on-august-26/?utm_content=buffer5374f&amp;utm_medium=social&amp;utm_source=twitter.com&amp;utm_campaign=buffer; http://www.mod.go.jp/e/press/release/2017/08/26b.pdf; http://english.yonhapnews.co.kr/news/2017/08/26/0200000000AEN20170826000661315.html; https://www.japantimes.co.jp/news/2017/08/26/asia-pacific/north-korea-fires-unidentified-projectile-sea-reports/#.WaRDslGGOUl; http://thediplomat.com/2017/09/introducing-the-kn21-north-koreas-new-take-on-its-oldest-ballistic-missile/;"/>
  </r>
  <r>
    <x v="63"/>
    <d v="2017-11-28T00:00:00"/>
    <d v="1899-12-30T22:19:00"/>
    <x v="15"/>
    <s v="SRBM"/>
    <m/>
    <x v="2"/>
    <s v="Kittae Pass, Kangwon Province, (North Korea)"/>
    <s v="Gitdaeryung"/>
    <n v="38.990830000000003"/>
    <n v="127.6236"/>
    <s v="Sea of Japan or East Sea"/>
    <m/>
    <s v="250 km"/>
    <x v="0"/>
    <x v="0"/>
    <s v="There was significant confusion, contradictory information, and disagreement concerning the August 25 test. Initial reports released by South Korea, Japan, and the United States were very different from one another. This is not particularly unusual, however, the analyses conducted and released by each remains quite different even after each issued revisions and clarifications. That is unusual. South Korea initially reported a single, DPRK launched SRBM which travelled approximately 250 km. South Korea later revised this assessment to &quot;several unidentified projectiles&quot;. South Korea later stated they believed these were 300-mm artillery rockets, not SRBMs. A Japanese assessment argued that the missiles were either MLRS artiller rockets or a KN-02 missile or equivalent. PACOM's initial press release stated that all 3 of the missiles North Korea launched failed either on launch or in flight. This was revised in a later press release to state that only the 2nd missile suffered a failure, the 1st and 3rd did not. PACOM did state it believed the missiles were SRBMs, meaning they are capable of a range between 300km -1000 km, not artillery rockets as other observers have suggested. More recently, based on reports by The Diplomat, it appears this was a test of the &quot;Scud-B MaRV&quot;, dubbed the KN-21 by the US. It appears to be an attempt to update North Korea's oldest missile system. North Korea likely has lots of these missiles in storage, equipping them with manueverable re-entry vehicles is a cheap and quick way to update an old system."/>
    <s v="https://twitter.com/PacificCommand/status/901226675647561728; https://twitter.com/nktpnd/status/901309863522951168; https://www.washingtonpost.com/world/north-korea-is-reported-to-have-launched-another-missile-heightening-tensions/2017/08/25/4569a10c-89e5-11e7-96a7-d178cf3524eb_story.html?utm_term=.c3a23dc3b5c0; http://www.cnn.com/2017/08/28/asia/north-korea-missile-test/index.html; http://thediplomat.com/2017/08/what-kind-of-missiles-did-north-korea-launch-on-august-26/?utm_content=buffer5374f&amp;utm_medium=social&amp;utm_source=twitter.com&amp;utm_campaign=buffer; http://www.mod.go.jp/e/press/release/2017/08/26b.pdf; http://english.yonhapnews.co.kr/news/2017/08/26/0200000000AEN20170826000661315.html; https://www.japantimes.co.jp/news/2017/08/26/asia-pacific/north-korea-fires-unidentified-projectile-sea-reports/#.WaRDslGGOUl; http://thediplomat.com/2017/09/introducing-the-kn21-north-koreas-new-take-on-its-oldest-ballistic-missile/;"/>
  </r>
  <r>
    <x v="64"/>
    <d v="2017-11-28T00:00:00"/>
    <d v="1899-12-30T20:58:00"/>
    <x v="12"/>
    <s v="IRBM"/>
    <m/>
    <x v="20"/>
    <s v="Pyongyang, North Korea"/>
    <s v="Sunan, PY Airport, Pyongyang Sunan International Airport"/>
    <n v="39.200158999999999"/>
    <n v="125.67325599999999"/>
    <s v="Pacific Ocean"/>
    <s v="550 km"/>
    <s v="2700 km"/>
    <x v="0"/>
    <x v="2"/>
    <s v="This was the 3rd time North Korea launched a missile over the Japanese home islands. The first was in 1998 and the second was in 2009 (North Korea attempted a launch over Japan in 2006 but the rocket failed before overflying Japan). Initial reports suggested that North Korea launched 3 missiles, this was later deterimined to be innaccurate and that North Korea had only launched a single missile. The exact type of missile launched is unclear however we have can narrow it down. Based on the range alone it would have to be either the Hwasong-12 or the Hwasong-14 because those are the only known missiles in North Korea's arsenal capable of travelling that distance. The consensus is that this was a launch of the HS-12. The estimated maximum range of this missile is 4500 km making the 2700 km distance travelled puzzeling. The reduced range was likely either the result of some failure with the missile or North Korea purposely testing the missile at a reduced range (both of which are not without precedence).This is unclear. Early reports out of Japan reported that the missile broke apart into multiple pieces suggesting a failure. In addition, the missile travelled only 2700 km, significantly shorter than its estimated range. North Korea later reported the test as a success and released photographs of the test and Kim Jong Un observing it. Maps placed in front of Kim suggest the missile may have been intended to travel farther than it did. A subsequent test on September 14 followed a similar trajectory except this time the missile travelled about 1000 km farther."/>
    <s v="http://english.yonhapnews.co.kr/northkorea/2017/08/29/91/0401000000AEN20170829000755315F.html; http://english.yonhapnews.co.kr/northkorea/2017/08/29/0401000000AEN20170829000752315.html; http://allthingsnuclear.org/dwright/north-koreas-missile-test-over-japan; https://twitter.com/nktpnd/status/902300202039738368; https://twitter.com/jseldin/status/902291268369305600; https://twitter.com/nktpnd/status/902604666646777861; https://www.washingtonpost.com/world/north-korean-missile-flies-over-japan-escalating-tensions-and-prompting-an-angry-response-from-tokyo/2017/08/28/e1975804-8c37-11e7-9c53-6a169beb0953_story.html?hpid=hp_hp-top-table-low_nkoreamissile-546pm:homepage/story&amp;utm_campaign=buffer&amp;utm_content=buffere55ca&amp;utm_medium=social&amp;utm_source=twitter.com&amp;utm_term=.024311fb0d4a; http://www.mod.go.jp/e/press/release/2017/08/29a.html; https://www.facebook.com/36WGPA/posts/1772782709430433;"/>
  </r>
  <r>
    <x v="65"/>
    <d v="2017-11-28T00:00:00"/>
    <d v="1899-12-30T21:57:00"/>
    <x v="12"/>
    <s v="IRBM"/>
    <m/>
    <x v="20"/>
    <s v="Pyongyang, North Korea"/>
    <s v="Sunan, PY Airport, Pyongyang Sunan International Airport"/>
    <n v="39.200158999999999"/>
    <n v="125.67325599999999"/>
    <s v="Pacific Ocean"/>
    <s v="770 km"/>
    <s v="3700 km"/>
    <x v="0"/>
    <x v="0"/>
    <s v="This was the 4th time North Korea launched a projectile over the Japanese home islands and the 2nd time they launched a ballistic missile. This time the missile travelled about 3700 km, which is about the distance it would have to travel to hit Guam. The missile travelled an a similar trajectory as the August 28 test which suggests this flight path could become a regular testing corridor over Japan."/>
    <s v="http://www.mod.go.jp/e/press/release/2017/09/15a.html; http://www.mod.go.jp/e/press/conference/2017/09/15.pdf; https://apnews.com/4509ab53e96b4ce38000bb2e232f33ad/North-Korea-fires-missile-over-Japan-in-longest-ever-flight?utm_content=buffer810fe&amp;utm_medium=social&amp;utm_source=twitter.com&amp;utm_campaign=buffer; http://thediplomat.com/2017/09/north-korea-overflies-japan-with-another-intermediate-range-ballistic-missile-early-analysis/?utm_content=bufferd82eb&amp;utm_medium=social&amp;utm_source=twitter.com&amp;utm_campaign=buffer; https://twitter.com/nktpnd/status/908476033103548416; https://twitter.com/DaveSchmerler/status/908829833093816322;"/>
  </r>
  <r>
    <x v="66"/>
    <d v="2017-11-29T00:00:00"/>
    <d v="1899-12-30T18:18:00"/>
    <x v="16"/>
    <s v="ICBM"/>
    <m/>
    <x v="21"/>
    <s v="Pyongsong, South Pyongan Province"/>
    <s v="March 16 Factory"/>
    <n v="39.281999999999996"/>
    <n v="125.869"/>
    <s v="Sea of Japan or East Sea"/>
    <s v="4475 km"/>
    <s v="950 km"/>
    <x v="0"/>
    <x v="0"/>
    <s v="First test of North Korea's new missile, the Hwasong-15. The missile itself is noticebly larger than the Hwasong-14 and estimates for its range suggest it is capable of delivering a payload 13,000 km putting the entire United States within range. The test took place in a field next to the factory which it was rolled out of in images released by North Korea following the test."/>
    <s v="https://www.nytimes.com/2017/11/28/world/asia/north-korea-missile-test.html; https://www.cnn.com/2017/11/29/asia/north-korea-missile-test/index.html; https://www.washingtonpost.com/news/worldviews/wp/2017/11/29/north-koreas-late-night-missile-test-may-hint-at-broader-strategy/?utm_term=.2e9bcbf2b2d1; https://www.washingtonpost.com/world/north-korea-fires-missile-for-the-first-time-in-more-than-two-months/2017/11/28/0c136952-d46c-11e7-9461-ba77d604373d_story.html?hpid=hp_hp-top-table-main_nkoreamissile-2p:homepage/story&amp;utm_campaign=buffer&amp;utm_content=bufferf0c09&amp;utm_medium=social&amp;utm_source=twitter.com&amp;utm_term=.4adbad152a43; http://allthingsnuclear.org/dwright/nk-longest-missile-test-yet; https://twitter.com/W7VOA/status/935607913019772928; https://twitter.com/martyn_williams/status/935716589223079936; https://pbs.twimg.com/media/DPvybh4W0AIe6Ux.jpg:large; https://pbs.twimg.com/media/DPxVMlMUQAA-wjh.jpg:large;"/>
  </r>
  <r>
    <x v="67"/>
    <d v="2020-10-16T00:00:00"/>
    <m/>
    <x v="1"/>
    <s v="SRBM"/>
    <m/>
    <x v="10"/>
    <s v="Unknown"/>
    <m/>
    <s v="Unknown"/>
    <s v="Unknown"/>
    <s v="Sea of Japan or East Sea"/>
    <m/>
    <m/>
    <x v="0"/>
    <x v="0"/>
    <s v="The rocket is described as a &quot;new type tactical guided weapon&quot;. It is not clear exactly what that is but similar language is used to describe the KN-23."/>
    <s v="https://kcnawatch.org/newstream/1555539382-294181785/supreme-leader-kim-jong-un-guides-test-fire-of-new-type-tactical-guided-weapon/; https://www.militarytimes.com/news/pentagon-congress/2019/04/18/pentagon-confirms-north-korea-test-launch-says-it-wasnt-a-ballistic-missile/; https://www.militarytimes.com/flashpoints/2019/04/17/north-korea-test-fires-a-new-tactical-guided-weapon/"/>
  </r>
  <r>
    <x v="68"/>
    <d v="2019-05-06T00:00:00"/>
    <d v="1899-12-30T01:54:00"/>
    <x v="17"/>
    <s v="SRBM"/>
    <m/>
    <x v="4"/>
    <s v="Kangwon Province, (North Korea)"/>
    <s v="North Wonson"/>
    <n v="39.401670000000003"/>
    <n v="127.5369"/>
    <s v="Sea of Japan or East Sea"/>
    <m/>
    <s v="200 km"/>
    <x v="0"/>
    <x v="0"/>
    <s v="After 522 days since the previous missile test, North Korea carried out a test of a new solid fuel missile. Though the test does not violate North Korea's self-imposed missile testing moratorium, it does suggest it may be unwinding. The new missile was first publicly seen at a April 2017 parade and looks similar to an Iskander missile. The test was accompanied with several MLRS missile launches which created significant confusion in the immediate aftermath as to the number and types of missiles tested (the accompanying MLRS launches are too small for this dataset and are excluded). The range of the new missile is still unknown as is its name. This database records it as the KN-23, though this may later be revised after a new name is adopted. Information published by North Korea in April 2023 suggests that this missile has the internal designation of Hwasong-11A."/>
    <s v="https://www.bloomberg.com/news/articles/2019-05-05/kim-jong-un-s-weapon-test-may-have-included-ballistic-missile; https://www.cnn.com/2019/05/05/politics/north-korea-missile-launch-image/index.html; https://www.flickr.com/photos/150159554@N03/sets/72157691269857323/; https://www.washingtonpost.com/world/north-korea-fires-several-short-range-projectiles-south-korean-military-says/2019/05/03/511efe92-6e0f-11e9-be3a-33217240a539_story.html?utm_term=.754c1887a45f; https://www.nknews.org/pro/the-songun-iskander-unpacking-north-koreas-new-missile/; https://twitter.com/nktpnd/status/1124784779734519808; https://en.yna.co.kr/view/AEN20190504000700325; https://www.nytimes.com/2019/05/03/world/asia/north-korea-missile.html; https://www.apnews.com/fb6fc86cf2624f9aaf68837d1d0a220d;_x000a_https://twitter.com/ArmsControlWonk/status/1644749581727432705"/>
  </r>
  <r>
    <x v="68"/>
    <d v="2019-05-10T00:00:00"/>
    <m/>
    <x v="17"/>
    <s v="SRBM"/>
    <m/>
    <x v="4"/>
    <s v="Kangwon Province, (North Korea)"/>
    <s v="North Wonson"/>
    <n v="39.401670000000003"/>
    <n v="127.5369"/>
    <m/>
    <m/>
    <m/>
    <x v="0"/>
    <x v="0"/>
    <s v="Reports following the test suggest North Korea launched two missiles. Photos released appeared to show one missile along with MLRS launches but later analysis seems to indicate there may actually have been two launches of the new missile. The US and South Korea have not provided any clarification on this."/>
    <s v="https://www.bloomberg.com/news/articles/2019-05-05/kim-jong-un-s-weapon-test-may-have-included-ballistic-missile; https://www.cnn.com/2019/05/05/politics/north-korea-missile-launch-image/index.html; https://www.flickr.com/photos/150159554@N03/sets/72157691269857323/; https://www.washingtonpost.com/world/north-korea-fires-several-short-range-projectiles-south-korean-military-says/2019/05/03/511efe92-6e0f-11e9-be3a-33217240a539_story.html?utm_term=.754c1887a45f; https://www.nknews.org/pro/the-songun-iskander-unpacking-north-koreas-new-missile/; https://twitter.com/nktpnd/status/1124784779734519808; https://en.yna.co.kr/view/AEN20190504000700325; https://www.nytimes.com/2019/05/03/world/asia/north-korea-missile.html; https://www.apnews.com/fb6fc86cf2624f9aaf68837d1d0a220d;_x000a_https://twitter.com/ArmsControlWonk/status/1644749581727432705"/>
  </r>
  <r>
    <x v="69"/>
    <d v="2019-05-10T00:00:00"/>
    <d v="1899-12-30T07:29:00"/>
    <x v="17"/>
    <s v="SRBM"/>
    <m/>
    <x v="22"/>
    <s v="North Pyongan, North Korea"/>
    <s v="Kusong area"/>
    <n v="40.029677999999997"/>
    <n v="125.22732600000001"/>
    <m/>
    <s v="50 km"/>
    <s v="420 km"/>
    <x v="0"/>
    <x v="0"/>
    <s v="Reports suggest North Korea tested two missiles and rocket artillery, similar to the May 4 test, however it is unclear if two missiles or only one missile was tested. At least one of the missiles also appears to have flown a &quot;depressed&quot; trajector, suggesting it was designed to evade US missile defense systems."/>
    <s v="https://www.bbc.com/news/world-asia-48212045; https://www.reuters.com/article/us-northkorea-missiles-capability-analys-idUSKCN1SG0CR; https://twitter.com/JosephHDempsey/status/1126774666071162880;"/>
  </r>
  <r>
    <x v="69"/>
    <d v="2019-05-10T00:00:00"/>
    <d v="1899-12-30T07:49:00"/>
    <x v="17"/>
    <s v="SRBM"/>
    <m/>
    <x v="22"/>
    <s v="North Pyongan, North Korea"/>
    <s v="Kusong area"/>
    <n v="40.029677999999997"/>
    <n v="125.22732600000001"/>
    <m/>
    <m/>
    <m/>
    <x v="0"/>
    <x v="0"/>
    <s v="Reports suggest North Korea tested two missiles and rocket artillery, similar to the May 4 test, however it is unclear if two missiles or only one missile was tested. At least one of the missiles also appears to have flown a &quot;depressed&quot; trajector, suggesting it was designed to evade US missile defense systems."/>
    <s v="https://www.bbc.com/news/world-asia-48212045; https://www.reuters.com/article/us-northkorea-missiles-capability-analys-idUSKCN1SG0CR; https://twitter.com/JosephHDempsey/status/1126774666071162880;"/>
  </r>
  <r>
    <x v="70"/>
    <d v="2019-08-16T00:00:00"/>
    <d v="1899-12-30T20:34:00"/>
    <x v="17"/>
    <s v="SRBM"/>
    <m/>
    <x v="4"/>
    <s v="Kangwon Province, (North Korea)"/>
    <s v="Hodo; North Wonson"/>
    <n v="39.401670000000003"/>
    <n v="127.5369"/>
    <s v="Sea of Japan or East Sea"/>
    <s v="50 km"/>
    <s v="430 km"/>
    <x v="0"/>
    <x v="0"/>
    <s v="1 of 2 tests, the missile was launched from the Hodo Peninsula. The launches came less than a week after North Korea stated that continued US-ROK military exercises could jeopardize continued negotiations."/>
    <s v="https://en.yna.co.kr/view/AEN20190725000858325?section=national/defense; https://www.npr.org/2019/07/25/745144254/north-korea-conducts-missile-tests-while-bolton-meets-with-officials-in-seoul"/>
  </r>
  <r>
    <x v="70"/>
    <d v="2019-08-16T00:00:00"/>
    <d v="1899-12-30T20:57:00"/>
    <x v="17"/>
    <s v="SRBM"/>
    <m/>
    <x v="4"/>
    <s v="Kangwon Province, (North Korea)"/>
    <s v="Hodo; North Wonson"/>
    <n v="39.401670000000003"/>
    <n v="127.5369"/>
    <s v="Sea of Japan or East Sea"/>
    <s v="50 km"/>
    <s v="690 km"/>
    <x v="0"/>
    <x v="0"/>
    <s v="2 of 2 tests"/>
    <s v="https://en.yna.co.kr/view/AEN20190725000858325?section=national/defense; https://www.npr.org/2019/07/25/745144254/north-korea-conducts-missile-tests-while-bolton-meets-with-officials-in-seoul"/>
  </r>
  <r>
    <x v="71"/>
    <d v="2020-10-16T00:00:00"/>
    <d v="1899-12-30T20:06:00"/>
    <x v="1"/>
    <s v="Unknown"/>
    <m/>
    <x v="10"/>
    <s v="Unknown"/>
    <m/>
    <s v="Unknown"/>
    <s v="Unknown"/>
    <s v="Sea of Japan or East Sea"/>
    <s v="30 km"/>
    <s v="250 km"/>
    <x v="0"/>
    <x v="0"/>
    <s v="Described as a &quot;New-type Large-caliber Multiple Launch Guided Rocket System&quot;, it is not totally clear if this is the KN-24 or KN-25. The launch location is also unclear but believed to be in the Wonsan area. The missiles were launched within a few minutes of each other. (1 of 2)"/>
    <s v="https://en.yna.co.kr/view/AEN20190731000556325; https://www.mod.go.jp/j/press/news/2019/07/31a.html"/>
  </r>
  <r>
    <x v="71"/>
    <d v="2020-10-16T00:00:00"/>
    <d v="1899-12-30T20:27:00"/>
    <x v="1"/>
    <s v="Unknown"/>
    <m/>
    <x v="10"/>
    <s v="Unknown"/>
    <m/>
    <s v="Unknown"/>
    <s v="Unknown"/>
    <s v="Sea of Japan or East Sea"/>
    <s v="30 km"/>
    <s v="250 km"/>
    <x v="0"/>
    <x v="0"/>
    <s v="2 of 2 tests"/>
    <s v="https://en.yna.co.kr/view/AEN20190731000556325; https://www.mod.go.jp/j/press/news/2019/07/31a.html"/>
  </r>
  <r>
    <x v="72"/>
    <d v="2020-10-16T00:00:00"/>
    <d v="1899-12-30T17:59:00"/>
    <x v="18"/>
    <s v="SRBM"/>
    <m/>
    <x v="10"/>
    <s v="Unknown"/>
    <m/>
    <s v="Unknown"/>
    <s v="Unknown"/>
    <s v="Sea of Japan or East Sea"/>
    <s v="25 km"/>
    <s v="220 km"/>
    <x v="0"/>
    <x v="0"/>
    <s v="North Korea launched two rockets within a short period of time. The flight path, and the description in later DPRK statements, appears consistent with the KN-25 missiles. The exact location is not clear but one report placed it as somewhere in Yonghung. (1 of 2)"/>
    <s v="https://kcnawatch.org/newstream/1564726601-671457213/supreme-leader-kim-jong-un-guides-test-fire-of-new-type-large-caliber-multiple-launch-guided-rocket-system/; https://en.yna.co.kr/view/AEN20190802000754325; https://www.mod.go.jp/j/press/news/2019/08/02d.html;"/>
  </r>
  <r>
    <x v="72"/>
    <d v="2020-10-16T00:00:00"/>
    <d v="1899-12-30T18:23:00"/>
    <x v="18"/>
    <s v="SRBM"/>
    <m/>
    <x v="10"/>
    <s v="Unknown"/>
    <m/>
    <s v="Unknown"/>
    <s v="Unknown"/>
    <s v="Sea of Japan or East Sea"/>
    <s v="25 km"/>
    <s v="220 km"/>
    <x v="0"/>
    <x v="0"/>
    <s v="2 of 2 tests"/>
    <s v="https://kcnawatch.org/newstream/1564726601-671457213/supreme-leader-kim-jong-un-guides-test-fire-of-new-type-large-caliber-multiple-launch-guided-rocket-system/; https://en.yna.co.kr/view/AEN20190802000754325; https://www.mod.go.jp/j/press/news/2019/08/02d.html;"/>
  </r>
  <r>
    <x v="73"/>
    <d v="2020-10-16T00:00:00"/>
    <d v="1899-12-30T20:24:00"/>
    <x v="17"/>
    <s v="SRBM"/>
    <m/>
    <x v="23"/>
    <s v="Kwail, Kwail-gun, South Hwanghae"/>
    <s v="Kwail, &quot;western area operational airbase&quot;"/>
    <n v="38.421522000000003"/>
    <n v="125.024421"/>
    <s v="Sea of Japan or East Sea"/>
    <s v="37 km"/>
    <s v="450 km"/>
    <x v="0"/>
    <x v="0"/>
    <s v="1 of 2 tests, the test came only a few days after a set of MLRS tests. The MLRS tests were of missiles too small to be included in this dataset. In a statement following the test, North Korea claimed continued US-ROK military exercises were why it carried out the tests. The missiles were fired from the southwest of North Korea in an eastern direction across the peninsula."/>
    <s v="https://en.yna.co.kr/view/AEN20190807000454325?section=nk/nk#none; https://twitter.com/DaveSchmerler/status/1158857426415882248/photo/1; https://www.bbc.com/news/world-asia-49244654"/>
  </r>
  <r>
    <x v="73"/>
    <d v="2020-10-16T00:00:00"/>
    <d v="1899-12-30T20:36:00"/>
    <x v="17"/>
    <s v="SRBM"/>
    <m/>
    <x v="23"/>
    <s v="Kwail, Kwail-gun, South Hwanghae"/>
    <s v="Kwail, &quot;western area operational airbase&quot;"/>
    <n v="38.421522000000003"/>
    <n v="125.024421"/>
    <s v="Sea of Japan or East Sea"/>
    <s v="37 km"/>
    <s v="450 km"/>
    <x v="0"/>
    <x v="0"/>
    <s v="2 of 2 tests"/>
    <s v="https://en.yna.co.kr/view/AEN20190807000454325?section=nk/nk#none; https://twitter.com/DaveSchmerler/status/1158857426415882248/photo/1; https://www.bbc.com/news/world-asia-49244654"/>
  </r>
  <r>
    <x v="74"/>
    <d v="2019-08-16T00:00:00"/>
    <d v="1899-12-30T20:34:00"/>
    <x v="19"/>
    <s v="SRBM"/>
    <m/>
    <x v="24"/>
    <s v="Hamhung, South Hamgyong"/>
    <s v="Chakto-dong, Hamhung, Hamhung Beach"/>
    <n v="39.811610999999999"/>
    <n v="127.66374999999999"/>
    <s v="Sea of Japan or East Sea"/>
    <s v="48 km"/>
    <s v="400 km"/>
    <x v="0"/>
    <x v="0"/>
    <s v="1 of 2 tests, the missiles were fired from the Eastern coast of North Korea. Initially believed to be another KN-23 test, photographs released by North Korea confirmed it was a new type of missile strongly resembling the US's ATACMS. Information published by North Korea in April 2023 suggests that this missile has the internal designation of Hwasong-11B."/>
    <s v="https://www.washingtonpost.com/world/asia_pacific/fast-low-and-hard-to-stop-north-koreas-missile-tests-crank-up-the-threat-level/2019/08/15/adf3f3e4-bdc3-11e9-aff2-3835caab97f6_story.html; https://www.nknews.org/pro/unpacking-north-koreas-new-weapon-the-songun-atacms/; https://twitter.com/JosephHDempsey/status/1160344505486401538; https://www.theguardian.com/us-news/2019/aug/10/north-korea-fires-two-projectiles-shortly-after-trump-dismissed-earlier-launches; https://en.yna.co.kr/view/AEN20190811000351325?section=nk/nk; https://www.nknews.org/2019/08/kim-jong-un-guided-test-fire-of-new-weapon-with-superior-tactical-character/?utm_content=buffer483b1&amp;utm_medium=social&amp;utm_source=twitter.com&amp;utm_campaign=buffer;_x000a_https://twitter.com/ArmsControlWonk/status/1644749581727432705"/>
  </r>
  <r>
    <x v="74"/>
    <d v="2019-08-16T00:00:00"/>
    <d v="1899-12-30T20:50:00"/>
    <x v="19"/>
    <s v="SRBM"/>
    <m/>
    <x v="24"/>
    <s v="Hamhung, South Hamgyong"/>
    <s v="Chakto-dong, Hamhung, Hamhung Beach"/>
    <n v="39.811610999999999"/>
    <n v="127.66374999999999"/>
    <s v="Sea of Japan or East Sea"/>
    <s v="48 km"/>
    <s v="400 km"/>
    <x v="0"/>
    <x v="0"/>
    <s v="1 of 2 tests, the missiles were fired from the Eastern coast of North Korea. Initially believed to be another KN-23 test, photographs released by North Korea confirmed it was a new type of missile strongly resembling the US's ATACMS."/>
    <s v="https://www.washingtonpost.com/world/asia_pacific/fast-low-and-hard-to-stop-north-koreas-missile-tests-crank-up-the-threat-level/2019/08/15/adf3f3e4-bdc3-11e9-aff2-3835caab97f6_story.html; https://www.nknews.org/pro/unpacking-north-koreas-new-weapon-the-songun-atacms/; https://twitter.com/JosephHDempsey/status/1160344505486401538; https://www.theguardian.com/us-news/2019/aug/10/north-korea-fires-two-projectiles-shortly-after-trump-dismissed-earlier-launches; https://en.yna.co.kr/view/AEN20190811000351325?section=nk/nk; https://www.nknews.org/2019/08/kim-jong-un-guided-test-fire-of-new-weapon-with-superior-tactical-character/?utm_content=buffer483b1&amp;utm_medium=social&amp;utm_source=twitter.com&amp;utm_campaign=buffer;_x000a_https://twitter.com/ArmsControlWonk/status/1644749581727432705"/>
  </r>
  <r>
    <x v="75"/>
    <d v="2019-08-19T00:00:00"/>
    <d v="1899-12-30T23:01:00"/>
    <x v="19"/>
    <s v="SRBM"/>
    <m/>
    <x v="25"/>
    <s v="Kangwon Province, (North Korea)"/>
    <s v="Kangwon"/>
    <n v="38.953797000000002"/>
    <n v="127.891882"/>
    <s v="Sea of Japan or East Sea"/>
    <s v="30 km"/>
    <s v="230 km"/>
    <x v="0"/>
    <x v="0"/>
    <s v="1 of 2 tests"/>
    <s v="https://m-en.yna.co.kr/view/AEN20190816001354325?section=national/defense; https://thediplomat.com/2019/08/north-korea-continues-2019-missile-test-flurry-with-new-short-range-missile-launches/; https://www.wsj.com/articles/north-koreas-missile-tests-fail-to-provoke-response-from-washington-11566039601;"/>
  </r>
  <r>
    <x v="75"/>
    <d v="2019-08-19T00:00:00"/>
    <d v="1899-12-30T23:16:00"/>
    <x v="19"/>
    <s v="SRBM"/>
    <m/>
    <x v="25"/>
    <s v="Kangwon Province, (North Korea)"/>
    <s v="Kangwon"/>
    <n v="38.953797000000002"/>
    <n v="127.891882"/>
    <s v="Sea of Japan or East Sea"/>
    <s v="30 km"/>
    <s v="230 km"/>
    <x v="0"/>
    <x v="0"/>
    <s v="2 of 2 tests"/>
    <s v="https://m-en.yna.co.kr/view/AEN20190816001354325?section=national/defense; https://thediplomat.com/2019/08/north-korea-continues-2019-missile-test-flurry-with-new-short-range-missile-launches/; https://www.wsj.com/articles/north-koreas-missile-tests-fail-to-provoke-response-from-washington-11566039601;"/>
  </r>
  <r>
    <x v="76"/>
    <d v="2019-09-11T00:00:00"/>
    <d v="1899-12-30T21:45:00"/>
    <x v="18"/>
    <s v="SRBM"/>
    <m/>
    <x v="26"/>
    <s v="Sondok, South Hamgyong Province"/>
    <s v="Sondok Military Airfield"/>
    <n v="39.743699999999997"/>
    <n v="127.47320000000001"/>
    <s v="Sea of Japan or East Sea"/>
    <s v="97 km"/>
    <s v="380 km"/>
    <x v="0"/>
    <x v="0"/>
    <s v="1 of 2 tests"/>
    <s v="https://en.yna.co.kr/view/AEN20190824000453325?section=nk/nk; https://twitter.com/ArmsControlWonk/status/1165390446966661121; https://www.nytimes.com/2019/08/23/world/asia/north-korea-missile-tests-japan-south-korea.html; https://www.bbc.com/news/world-asia-49455689;"/>
  </r>
  <r>
    <x v="76"/>
    <d v="2019-09-11T00:00:00"/>
    <d v="1899-12-30T22:02:00"/>
    <x v="18"/>
    <s v="SRBM"/>
    <m/>
    <x v="26"/>
    <s v="Sondok, South Hamgyong Province"/>
    <s v="Sondok Military Airfield"/>
    <n v="39.743699999999997"/>
    <n v="127.47320000000001"/>
    <s v="Sea of Japan or East Sea"/>
    <s v="97 km"/>
    <s v="380 km"/>
    <x v="0"/>
    <x v="0"/>
    <s v="2 of 2 tests"/>
    <s v="https://en.yna.co.kr/view/AEN20190824000453325?section=nk/nk; https://twitter.com/ArmsControlWonk/status/1165390446966661121; https://www.nytimes.com/2019/08/23/world/asia/north-korea-missile-tests-japan-south-korea.html; https://www.bbc.com/news/world-asia-49455689;"/>
  </r>
  <r>
    <x v="77"/>
    <d v="2019-09-11T00:00:00"/>
    <d v="1899-12-30T21:53:00"/>
    <x v="18"/>
    <s v="SRBM"/>
    <m/>
    <x v="27"/>
    <s v="Kaechon, South Pyongan Province"/>
    <m/>
    <n v="39.752321000000002"/>
    <n v="125.899905"/>
    <s v="Sea of Japan or East Sea"/>
    <s v="50 km"/>
    <s v="330 km"/>
    <x v="0"/>
    <x v="0"/>
    <s v="The test came only a few hours after North Korea stated it was willing to continue talks with the US and shortly before John Bolton found out on twitter he was fired. Reports from the ROK Joint Chiefs reported two missiles launched and tracked, images later released by DPRK state media however show evidence that it launched three missiles, suggesting one of the tests failed early in flight. As such, three entries are recorded for this test with the last being recorded as a failure. It is not clear exactly what time the failed launch took place. (1 of 3 tests)"/>
    <s v="https://en.yna.co.kr/view/AEN20190910001055325?section=national/defense; https://twitter.com/DaveSchmerler/status/1171805482958409729; https://twitter.com/JosephHDempsey/status/1171550160247250944; https://www.cbsnews.com/news/north-korea-confirms-second-test-launch-multiple-rocket-launcher-says-kim-jong-un-observed/; https://www.cnn.com/2019/09/10/asia/north-korea-projectiles-launch/index.html; https://www.theguardian.com/world/2019/sep/10/north-korea-launches-two-projectiles-hours-after-nuclear-talks-offer;https://www.bloomberg.com/news/articles/2019-09-11/north-korea-s-kim-oversaw-test-of-super-large-missile-launcher;"/>
  </r>
  <r>
    <x v="77"/>
    <d v="2019-09-11T00:00:00"/>
    <d v="1899-12-30T22:12:00"/>
    <x v="18"/>
    <s v="SRBM"/>
    <m/>
    <x v="27"/>
    <s v="Kaechon, South Pyongan Province"/>
    <m/>
    <n v="39.752321000000002"/>
    <n v="125.899905"/>
    <s v="Sea of Japan or East Sea"/>
    <s v="50 km"/>
    <s v="330 km"/>
    <x v="0"/>
    <x v="0"/>
    <s v="2 of 3 tests"/>
    <s v="https://en.yna.co.kr/view/AEN20190910001055325?section=national/defense; https://twitter.com/DaveSchmerler/status/1171805482958409729; https://twitter.com/JosephHDempsey/status/1171550160247250944; https://www.cbsnews.com/news/north-korea-confirms-second-test-launch-multiple-rocket-launcher-says-kim-jong-un-observed/; https://www.cnn.com/2019/09/10/asia/north-korea-projectiles-launch/index.html; https://www.theguardian.com/world/2019/sep/10/north-korea-launches-two-projectiles-hours-after-nuclear-talks-offer;https://www.bloomberg.com/news/articles/2019-09-11/north-korea-s-kim-oversaw-test-of-super-large-missile-launcher;"/>
  </r>
  <r>
    <x v="77"/>
    <d v="2019-09-11T00:00:00"/>
    <m/>
    <x v="18"/>
    <s v="SRBM"/>
    <m/>
    <x v="27"/>
    <s v="Kaechon, South Pyongan Province"/>
    <m/>
    <n v="39.752321000000002"/>
    <n v="125.899905"/>
    <s v="Sea of Japan or East Sea"/>
    <m/>
    <m/>
    <x v="0"/>
    <x v="1"/>
    <s v="3 of 3 tests"/>
    <s v="https://en.yna.co.kr/view/AEN20190910001055325?section=national/defense; https://twitter.com/DaveSchmerler/status/1171805482958409729; https://twitter.com/JosephHDempsey/status/1171550160247250944; https://www.cbsnews.com/news/north-korea-confirms-second-test-launch-multiple-rocket-launcher-says-kim-jong-un-observed/; https://www.cnn.com/2019/09/10/asia/north-korea-projectiles-launch/index.html; https://www.theguardian.com/world/2019/sep/10/north-korea-launches-two-projectiles-hours-after-nuclear-talks-offer;https://www.bloomberg.com/news/articles/2019-09-11/north-korea-s-kim-oversaw-test-of-super-large-missile-launcher;"/>
  </r>
  <r>
    <x v="78"/>
    <d v="2019-10-04T00:00:00"/>
    <d v="1899-12-30T22:00:00"/>
    <x v="20"/>
    <s v="SLBM"/>
    <m/>
    <x v="28"/>
    <s v="Kangwon Province, (North Korea)"/>
    <m/>
    <n v="39.26"/>
    <n v="127.58"/>
    <s v="Sea of Japan or East Sea"/>
    <s v="910 km"/>
    <s v="450 km"/>
    <x v="0"/>
    <x v="0"/>
    <s v="Test of new SLBM. The missile appears to have been launched from an underwater barge. The exact location is not clear but it appears to have been launched off the coast of Wonsan, the site of many other missile tests. North Korea has carried out successful tests from submarines in the past and future tests of this system would likely involve using a submarine as the launch platform. The missile was launched on a lofted trajectory. David Wright estimates that if it been launched to maximize distance it likely could have flown for approx 1,900 km."/>
    <s v="https://www.bbc.com/news/world-asia-49915224; https://www.apnews.com/d6a459d8c4774153ad71de95e9effea0; https://allthingsnuclear.org/dwright/north-koreas-latest-missile-test; https://www.washingtonpost.com/world/asia_pacific/north-korea-tests-ballistic-missile-in-show-of-strength-ahead-of-new-talks/2019/10/02/199a7488-e4de-11e9-b7da-053c79b03db8_story.html;"/>
  </r>
  <r>
    <x v="79"/>
    <d v="2019-11-04T00:00:00"/>
    <d v="1899-12-30T07:35:00"/>
    <x v="18"/>
    <s v="SRBM"/>
    <m/>
    <x v="6"/>
    <s v="South Pyongan Province"/>
    <m/>
    <n v="39.412593999999999"/>
    <n v="125.89031"/>
    <s v="Sea of Japan or East Sea"/>
    <s v="90 km"/>
    <s v="370 km"/>
    <x v="0"/>
    <x v="0"/>
    <s v="It is not clear where this test took place. South Korea reported it as &quot;from areas in the city of Sunchon, South Pyongan Province&quot;. There's an airbase in that area which could be the location given that North Korea has used them, and this one specifically, as launch sites in the past. If more precise location information becomes available this may be changed. Perhaps most notable about this test is how much North Korea appears to have downplayed it. Kim Jong Un was not reported to have attended the test as he has in the past and few photos were released (making it an especially challenging geolocation puzzle). Given the date of the test, the timing makes this the spookiest DPRK missile test to date. (1 of 2)"/>
    <s v="https://en.yna.co.kr/view/AEN20191031011453325; https://twitter.com/JosephHDempsey/status/1189872974477905922?s=20; https://www.nknews.org/2019/10/north-korean-media-hails-perfection-of-new-multiple-launch-rocket-system/;"/>
  </r>
  <r>
    <x v="79"/>
    <d v="2019-11-04T00:00:00"/>
    <d v="1899-12-30T07:38:00"/>
    <x v="18"/>
    <s v="SRBM"/>
    <m/>
    <x v="6"/>
    <s v="South Pyongan Province"/>
    <m/>
    <n v="39.412593999999999"/>
    <n v="125.89031"/>
    <s v="Sea of Japan or East Sea"/>
    <s v="90 km"/>
    <s v="370 km"/>
    <x v="0"/>
    <x v="0"/>
    <s v="2 of 2 tests"/>
    <s v="https://en.yna.co.kr/view/AEN20191031011453325; https://twitter.com/JosephHDempsey/status/1189872974477905922?s=20; https://www.nknews.org/2019/10/north-korean-media-hails-perfection-of-new-multiple-launch-rocket-system/;"/>
  </r>
  <r>
    <x v="80"/>
    <d v="2019-12-02T00:00:00"/>
    <d v="1899-12-30T07:59:00"/>
    <x v="18"/>
    <s v="SRBM"/>
    <m/>
    <x v="29"/>
    <s v="Hamhung, South Hamgyong Province"/>
    <m/>
    <n v="39.789380000000001"/>
    <n v="127.53993"/>
    <s v="Sea of Japan or East Sea"/>
    <s v="97 km"/>
    <s v="380 km"/>
    <x v="0"/>
    <x v="0"/>
    <s v="North Korea launched two large-calibar MLRS rockets on Thanksgiving 2019. Noteably, the two missiles were launched within 30 seconds of each other, a step up from the three minutes on the Halloween test earlier in 2019. Phtographs later revelaed the location of the test to be Yonpo Airport. 1 of 2."/>
    <s v="https://www.reuters.com/article/us-northkorea-missiles-kim/north-koreas-thanksgiving-day-test-shows-improving-speed-for-missile-crews-idUSKBN1Y229Z; https://www.washingtonpost.com/world/asia-pacific/north-korea-launches-two-projectiles-in-thanksgiving-message-to-trump/2019/11/28/3cb203d4-11be-11ea-924c-b34d09bbc948_story.html; https://twitter.com/JosephHDempsey/status/1200375851667394561; https://twitter.com/dagyumji/status/1199992317702070273"/>
  </r>
  <r>
    <x v="80"/>
    <d v="2019-12-02T00:00:00"/>
    <d v="1899-12-30T07:59:30"/>
    <x v="18"/>
    <s v="SRBM"/>
    <m/>
    <x v="29"/>
    <s v="Hamhung, South Hamgyong Province"/>
    <m/>
    <n v="39.789380000000001"/>
    <n v="127.53993"/>
    <s v="Sea of Japan or East Sea"/>
    <s v="97 km"/>
    <s v="380 km"/>
    <x v="0"/>
    <x v="0"/>
    <s v="2 of 2 tests"/>
    <s v="https://www.reuters.com/article/us-northkorea-missiles-kim/north-koreas-thanksgiving-day-test-shows-improving-speed-for-missile-crews-idUSKBN1Y229Z; https://www.washingtonpost.com/world/asia-pacific/north-korea-launches-two-projectiles-in-thanksgiving-message-to-trump/2019/11/28/3cb203d4-11be-11ea-924c-b34d09bbc948_story.html; https://twitter.com/JosephHDempsey/status/1200375851667394561; https://twitter.com/dagyumji/status/1199992317702070273"/>
  </r>
  <r>
    <x v="81"/>
    <d v="2020-03-05T00:00:00"/>
    <d v="1899-12-30T03:37:00"/>
    <x v="18"/>
    <s v="SRBM"/>
    <m/>
    <x v="30"/>
    <s v="Anbyon County, Kangwon Province (North Korea)"/>
    <m/>
    <n v="39.140999999999998"/>
    <n v="127.616"/>
    <s v="Sea of Japan or East Sea"/>
    <s v="35 km"/>
    <s v="240 km"/>
    <x v="0"/>
    <x v="0"/>
    <s v="North Korea's first test of 2020. The test coincided with a large scale military exercise in the area. Images show the tests were overseen by Kim Jong Un. The two KN-25 missiles were reportedly launched within twenty seconds of each other. It is not clear if an additional KN-25 missile was also tested in addition to these. The tests also involved the launching of multiple, much shorter range missiles which are not included in this database. (1 of 2)"/>
    <s v="https://www.wsj.com/articles/north-korea-fires-two-missiles-in-its-first-weapons-test-this-year-11583126221; https://apnews.com/95c86dab9fbc1f5cbb1848a53ffe344e?utm_medium=AP&amp;utm_campaign=SocialFlow&amp;utm_source=Twitter; https://www.nknews.org/pro/a-return-to-form-north-korea-kicks-off-its-2020-testing-campaign/?t=1583422381022; https://en.yna.co.kr/view/AEN20200302005254325?section=nk/nk; https://www.washingtonpost.com/world/asia_pacific/souths-military-north-korea-fires-unidentified-projectile/2020/03/01/a4a8b012-5c39-11ea-ac50-18701e14e06d_story.html"/>
  </r>
  <r>
    <x v="81"/>
    <d v="2020-03-05T00:00:00"/>
    <d v="1899-12-30T03:37:20"/>
    <x v="18"/>
    <s v="SRBM"/>
    <m/>
    <x v="30"/>
    <s v="Anbyon County, Kangwon Province (North Korea)"/>
    <m/>
    <n v="39.140999999999998"/>
    <n v="127.616"/>
    <s v="Sea of Japan or East Sea"/>
    <s v="35 km"/>
    <s v="240 km"/>
    <x v="0"/>
    <x v="0"/>
    <s v="2 of 2 tests"/>
    <s v="https://www.wsj.com/articles/north-korea-fires-two-missiles-in-its-first-weapons-test-this-year-11583126221; https://apnews.com/95c86dab9fbc1f5cbb1848a53ffe344e?utm_medium=AP&amp;utm_campaign=SocialFlow&amp;utm_source=Twitter; https://www.nknews.org/pro/a-return-to-form-north-korea-kicks-off-its-2020-testing-campaign/?t=1583422381022; https://en.yna.co.kr/view/AEN20200302005254325?section=nk/nk; https://www.washingtonpost.com/world/asia_pacific/souths-military-north-korea-fires-unidentified-projectile/2020/03/01/a4a8b012-5c39-11ea-ac50-18701e14e06d_story.html"/>
  </r>
  <r>
    <x v="82"/>
    <d v="2020-03-10T00:00:00"/>
    <d v="1899-12-30T22:36:00"/>
    <x v="18"/>
    <s v="SRBM"/>
    <m/>
    <x v="31"/>
    <s v="Sondok, South Hamgyong Province"/>
    <m/>
    <n v="39.743000000000002"/>
    <n v="127.499"/>
    <s v="Sea of Japan or East Sea"/>
    <s v="50 km"/>
    <s v="200 km"/>
    <x v="0"/>
    <x v="0"/>
    <s v="The exact location of the test is unknown, it appears to be near the beach by Sondok Airport, the site of a previous test of the system. The test was accompanied by smaller MLRS launches, some of which may have been mistaken for KN-25 launches. The number and type of missiles launched is currently disputed with the ROK stating 3 missiles matching the KN-25 flight pattern were launched whereas the US stated as many as 5 were launched. Images appear to show at least two KN-25 missiles launched. This entry may be updated as new information is released. The missiles appear to have been aimed at a small island in the East Sea (potentially located at 40.646, 129.547) but it is not clear if these missiles or other projectiles impacted it. (1 of 3)"/>
    <s v="https://www.38north.org/2020/03/jdempsey031020/; https://en.yna.co.kr/view/AEN20200309000455325?section=national/defense; https://www.politico.com/news/2020/03/08/north-korea-weapons-launch-124200;"/>
  </r>
  <r>
    <x v="82"/>
    <d v="2020-03-10T00:00:00"/>
    <d v="1899-12-30T22:36:20"/>
    <x v="18"/>
    <s v="SRBM"/>
    <m/>
    <x v="31"/>
    <s v="Sondok, South Hamgyong Province"/>
    <m/>
    <n v="39.743000000000002"/>
    <n v="127.499"/>
    <s v="Sea of Japan or East Sea"/>
    <s v="50 km"/>
    <s v="200 km"/>
    <x v="0"/>
    <x v="0"/>
    <s v="2 of 3 tests"/>
    <s v="https://www.38north.org/2020/03/jdempsey031020/; https://en.yna.co.kr/view/AEN20200309000455325?section=national/defense; https://www.politico.com/news/2020/03/08/north-korea-weapons-launch-124200;"/>
  </r>
  <r>
    <x v="82"/>
    <d v="2020-03-10T00:00:00"/>
    <d v="1899-12-30T22:37:20"/>
    <x v="18"/>
    <s v="SRBM"/>
    <m/>
    <x v="31"/>
    <s v="Sondok, South Hamgyong Province"/>
    <m/>
    <n v="39.743000000000002"/>
    <n v="127.499"/>
    <s v="Sea of Japan or East Sea"/>
    <s v="50 km"/>
    <s v="200 km"/>
    <x v="0"/>
    <x v="0"/>
    <s v="3 of 3 tests"/>
    <s v="https://www.38north.org/2020/03/jdempsey031020/; https://en.yna.co.kr/view/AEN20200309000455325?section=national/defense; https://www.politico.com/news/2020/03/08/north-korea-weapons-launch-124200;"/>
  </r>
  <r>
    <x v="83"/>
    <d v="2020-03-24T00:00:00"/>
    <d v="1899-12-30T21:45:00"/>
    <x v="19"/>
    <s v="SRBM"/>
    <m/>
    <x v="32"/>
    <s v="North Pyongan Province"/>
    <m/>
    <n v="39.4163"/>
    <n v="125.8907"/>
    <s v="Sea of Japan or East Sea"/>
    <s v="50 km"/>
    <s v="410 km"/>
    <x v="0"/>
    <x v="0"/>
    <s v="The test came in the midst of the global coronavirus pandemic. The exact location of the missile launches is not clear. Yonhap reported them as being launched from the North Pyongan province. Later reporting narrowed it to the Sunchon area. Online open source researchers speculated it may be approx 39°49'23.3&quot;N 124°49'39.7&quot;E, approx 5 km outside of Sunchon.(1 of 2)"/>
    <s v="https://thediplomat.com/2020/03/north-korea-launches-2-short-range-ballistic-missiles/; https://en.yna.co.kr/view/AEN20200321000452325; https://twitter.com/GreatPoppo/status/1242404241026609152; https://twitter.com/JosephHDempsey/status/1241487923507273728; https://www.gov.uk/government/news/foreign-office-statement-following-north-korea-missile-tests-20-march-2020; https://en.yna.co.kr/view/AEN20200321000900325?section=search"/>
  </r>
  <r>
    <x v="83"/>
    <d v="2020-03-24T00:00:00"/>
    <d v="1899-12-30T21:50:00"/>
    <x v="19"/>
    <s v="SRBM"/>
    <m/>
    <x v="32"/>
    <s v="North Pyongan Province"/>
    <m/>
    <n v="39.4163"/>
    <n v="125.8907"/>
    <s v="Sea of Japan or East Sea"/>
    <s v="50 km"/>
    <s v="410 km"/>
    <x v="0"/>
    <x v="0"/>
    <s v="2 of 2 tests"/>
    <s v="https://thediplomat.com/2020/03/north-korea-launches-2-short-range-ballistic-missiles/; https://en.yna.co.kr/view/AEN20200321000452325; https://twitter.com/GreatPoppo/status/1242404241026609152; https://twitter.com/JosephHDempsey/status/1241487923507273728; https://www.gov.uk/government/news/foreign-office-statement-following-north-korea-missile-tests-20-march-2020; https://en.yna.co.kr/view/AEN20200321000900325?section=search"/>
  </r>
  <r>
    <x v="84"/>
    <d v="2020-03-30T00:00:00"/>
    <d v="1899-12-30T21:10:00"/>
    <x v="18"/>
    <s v="SRBM"/>
    <m/>
    <x v="4"/>
    <s v="Kangwon Province, (North Korea)"/>
    <m/>
    <n v="39.401670000000003"/>
    <n v="127.5369"/>
    <s v="Sea of Japan or East Sea"/>
    <s v="30 km"/>
    <s v="230 km"/>
    <x v="0"/>
    <x v="0"/>
    <s v="This test marked the busiest month of missile testing in North Korean history. Slight variations in the missile and TEL suggest this may be a newly modified version of the KN-25. Pictures released following the test show them impacting the same small island in the East Sea, off the coast of North Korea. As with several other recent tests of the system, North Korea launched these missiles in a pair with only a 20 second interval between them. The test is believed to have been carried out in the Wonson area along the shoreline. An exact location has not yet been determined. Currently, this is placed at the Hodo Peninsula, an area which North Korea has frequently used for other missile tests. (1 of 2)"/>
    <s v="https://en.yna.co.kr/view/AEN20200330000352325?section=nk/nk; https://m-en.yna.co.kr/view/AEN20200329000354325?section=nk/nk; https://www.bbc.com/news/world-asia-52087810"/>
  </r>
  <r>
    <x v="84"/>
    <d v="2020-03-30T00:00:00"/>
    <d v="1899-12-30T21:10:20"/>
    <x v="18"/>
    <s v="SRBM"/>
    <m/>
    <x v="4"/>
    <s v="Kangwon Province, (North Korea)"/>
    <m/>
    <n v="39.401670000000003"/>
    <n v="127.5369"/>
    <s v="Sea of Japan or East Sea"/>
    <s v="30 km"/>
    <s v="230 km"/>
    <x v="0"/>
    <x v="0"/>
    <s v="2 of 2 tests"/>
    <s v="https://en.yna.co.kr/view/AEN20200330000352325?section=nk/nk; https://m-en.yna.co.kr/view/AEN20200329000354325?section=nk/nk; https://www.bbc.com/news/world-asia-52087810"/>
  </r>
  <r>
    <x v="85"/>
    <d v="2021-03-26T00:00:00"/>
    <d v="1899-12-30T22:04:00"/>
    <x v="21"/>
    <s v="SRBM"/>
    <m/>
    <x v="26"/>
    <s v="Sondok, South Hamgyong Province"/>
    <m/>
    <n v="39.743699999999997"/>
    <n v="127.47320000000001"/>
    <s v="Sea of Japan or East Sea"/>
    <s v="60 km"/>
    <s v="450 km"/>
    <x v="0"/>
    <x v="0"/>
    <s v="On March 24, 2021, North Korea conducted its first ballistic missile test in nearly a year. The Japanese government initially announced detection of the tests, stating that two missiles were launched at 10:04 and 10:23 PM UTC, reaching an apogee of 60 km and a range of 450 km. According to the South Korean government, the launches occured at 10:06 and 10:25. The official North Korean announcement on March 25 claimed that the missiles had in fact flown 600 km. The missiles may have conducted a pitch-up maneuver, similar to the KN-23, however, no independent confrimation is available of a 600 km flight. (1 of 2) Information published by North Korea in April 2023 suggests that this missile has the internal designation of Hwasong-11C."/>
    <s v="https://kcnawatch.org/newstream/1616706026-838802969/new-type-tactical-guided-missiles-test-fired/_x000a_https://english.kyodonews.net/news/2021/03/fad86f1e5176-breaking-news-n-korea-may-have-fired-ballistic-missile-japan-govt.html_x000a_https://en.yna.co.kr/view/AEN20210325000656325?section=nk/nk_x000a_Joseph Dempsey_x000a_https://twitter.com/ArmsControlWonk/status/1644749581727432705"/>
  </r>
  <r>
    <x v="85"/>
    <d v="2021-03-26T00:00:00"/>
    <d v="1899-12-30T22:23:00"/>
    <x v="21"/>
    <s v="SRBM"/>
    <m/>
    <x v="29"/>
    <s v="Hamhung, South Hamgyong Province"/>
    <m/>
    <n v="39.789380000000001"/>
    <n v="127.53993"/>
    <s v="Sea of Japan or East Sea"/>
    <s v="60 km"/>
    <s v="450 km"/>
    <x v="0"/>
    <x v="0"/>
    <s v="2 of 2 tests"/>
    <s v="https://kcnawatch.org/newstream/1616706026-838802969/new-type-tactical-guided-missiles-test-fired/_x000a_https://english.kyodonews.net/news/2021/03/fad86f1e5176-breaking-news-n-korea-may-have-fired-ballistic-missile-japan-govt.html_x000a_https://en.yna.co.kr/view/AEN20210325000656325?section=nk/nk_x000a_Joseph Dempsey"/>
  </r>
  <r>
    <x v="86"/>
    <d v="2021-10-05T00:00:00"/>
    <d v="1899-12-30T03:34:00"/>
    <x v="22"/>
    <s v="SRBM"/>
    <m/>
    <x v="33"/>
    <s v="Yangdok, South Pyongan Province"/>
    <m/>
    <n v="39.275720999999997"/>
    <n v="126.804867"/>
    <s v="Sea of Japan or East Sea"/>
    <s v="60 km"/>
    <s v="800 km"/>
    <x v="0"/>
    <x v="0"/>
    <s v="On September 15,  North Korea launched two KN-23-type SRBMs from a train in Yangdok county. According to the South Korean Joint Cheifs of Staff, the missiles were launched at 3:34 and 3:39 UTC, reaching an altitude of 60 km and a range of 800 km. Several hours later, South Korea tested a submarine-launched ballistic missile.  (1 of 2)"/>
    <s v="https://en.yna.co.kr/view/AEN20210915005652325?section=nk/nk_x000a_https://www.reuters.com/business/aerospace-defense/skorea-successfully-tests-submarine-launched-ballistic-missile-blue-house-2021-09-15/_x000a_https://www.reuters.com/world/asia-pacific/nkorea-launches-were-test-new-railway-borne-missile-system-kcna-2021-09-15/"/>
  </r>
  <r>
    <x v="86"/>
    <d v="2021-10-05T00:00:00"/>
    <d v="1899-12-30T03:39:00"/>
    <x v="22"/>
    <s v="SRBM"/>
    <m/>
    <x v="33"/>
    <s v="Yangdok, South Pyongan Province"/>
    <m/>
    <n v="39.275720999999997"/>
    <n v="126.804867"/>
    <s v="Sea of Japan or East Sea"/>
    <s v="60 km"/>
    <s v="800 km"/>
    <x v="0"/>
    <x v="0"/>
    <s v="2 of 2 tests"/>
    <s v="https://en.yna.co.kr/view/AEN20210915005652325?section=nk/nk_x000a_https://www.reuters.com/business/aerospace-defense/skorea-successfully-tests-submarine-launched-ballistic-missile-blue-house-2021-09-15/_x000a_https://www.reuters.com/world/asia-pacific/nkorea-launches-were-test-new-railway-borne-missile-system-kcna-2021-09-15/"/>
  </r>
  <r>
    <x v="87"/>
    <d v="2021-10-05T00:00:00"/>
    <d v="1899-12-30T21:40:00"/>
    <x v="23"/>
    <s v="HGV"/>
    <m/>
    <x v="19"/>
    <s v="Mup'yong-ni, Chagang province"/>
    <m/>
    <n v="40.611207999999998"/>
    <n v="126.425743"/>
    <s v="Sea of Japan or East Sea"/>
    <s v="60 km"/>
    <s v="200 km"/>
    <x v="0"/>
    <x v="0"/>
    <s v="Less than two weeks after the rail-mobile missile launch, North Korea tested a new missile which it called the Hwasong-8. The name of the missile was subsequently reassigned; when Sergei Shoigu visited North Korea and 2023, the missile was called the Hwasong-12B. The missile's payload was claimed to be a hypersonic glide vehicle, mounted on top of what appeared to be a modified Hwasong-12 missile. According to the South Korean Joint Cheifs of Staff, the missile was launched at 9:40PM UTC, reaching an altitude of 60 km and travelling 200 km. It is possible that the 200 km range is for the booster only, and the HGV travelled further, but was not observed by radar. Yonhap noted the trajectory was &quot;unique.&quot; This was the first appearance of the Hwasong-12B, although Kim Jong-un hinted at the existence of an HGV in January 2021."/>
    <s v="https://m-en.yna.co.kr/view/AEN20210928000455325?section=nk/nk_x000a_https://www.bbc.com/news/world-asia-58729701"/>
  </r>
  <r>
    <x v="88"/>
    <d v="2021-11-01T00:00:00"/>
    <d v="1899-12-30T01:17:00"/>
    <x v="24"/>
    <s v="SLBM"/>
    <m/>
    <x v="12"/>
    <s v="South Hamgyong province"/>
    <m/>
    <n v="40.036799999999999"/>
    <n v="128.18389999999999"/>
    <s v="Sea of Japan or East Sea"/>
    <s v="60 km"/>
    <s v="590 km"/>
    <x v="0"/>
    <x v="0"/>
    <s v="On October 19, 2021, North Korea conducted its first SLBM test in over two years. This new missile, which appears to be a modified KN-23, was revelaed at a major defense exhibition in Pyongyang the previous week. The missile reached an altitude 60 km and travelled 590 km. The missile was launched from the Gorae-class submarine used in previous SLBM tests. Information published by North Korea in April 2023 suggests that this missile has the internal designation of Hwasong-11S."/>
    <s v="https://en.yna.co.kr/view/AEN20211019002958325?section=nk/nk_x000a_https://twitter.com/ArmsControlWonk/status/1644749581727432705"/>
  </r>
  <r>
    <x v="89"/>
    <d v="2022-02-22T00:00:00"/>
    <d v="1899-12-30T23:10:00"/>
    <x v="25"/>
    <s v="MRBM"/>
    <m/>
    <x v="19"/>
    <s v="Mup'yong-ni, Chagang province"/>
    <m/>
    <n v="40.611207999999998"/>
    <n v="126.425743"/>
    <s v="Sea of Japan or East Sea"/>
    <s v="30 km"/>
    <s v="700 km"/>
    <x v="0"/>
    <x v="0"/>
    <s v="North Korea's first missile test of 2022. The missile appeared to be a new variant of the Hwasong-12B (also known as the Hwasong-8), this time with a maneuvering re-entry vehicle (MaRV) rather than a hypersonic glide vehicle. The Japanese Ministry of Defense stated that the missile travelled approximately 500 km, assuming it followed a normal ballistic trajectory. The North Korean government stated that the re-entry vehicle travelled 700 km, including a 120 km lateral maneuver."/>
    <s v="https://en.yna.co.kr/view/AEN20220105001855325?section=national/defense_x000a_https://www.reuters.com/world/asia-pacific/nkorea-says-launch-wednesday-was-hypersonic-missile-yonhap-2022-01-05/_x000a_mod.go.jp/j/press/news/2022/01/05b.html"/>
  </r>
  <r>
    <x v="90"/>
    <d v="2022-02-22T00:00:00"/>
    <d v="1899-12-30T22:27:00"/>
    <x v="25"/>
    <s v="MRBM"/>
    <m/>
    <x v="19"/>
    <s v="Mup'yong-ni, Chagang province"/>
    <m/>
    <n v="40.611207999999998"/>
    <n v="126.425743"/>
    <s v="Sea of Japan or East Sea"/>
    <s v="60 km"/>
    <s v="1000 km"/>
    <x v="0"/>
    <x v="0"/>
    <s v="The second test of the MaRV-equipped Hwasong-12B. The South Korean Joint Chiefs of Staff and Japanese Ministry of Defense stated that the missile travelled approximately 700km , assuming a ballistic trajectory. North Korea stated the missile flew 1000 km and conducted a 240 km &quot;corkscrew&quot; maneuver. This missile's initial trajectory alarmed North American Aerospace Defense Command (NORAD), resulting in a 15 minute ground stop of aircraft on the US west coast."/>
    <s v="https://en.yna.co.kr/view/AEN20220111001057325_x000a_https://www.mod.go.jp/j/press/news/2022/01/11b.html_x000a_https://twitter.com/JosephHDempsey/status/1481042465037688840_x000a_https://www.cnn.com/2022/01/13/politics/north-korean-missile-faa-grounded-planes/index.html"/>
  </r>
  <r>
    <x v="91"/>
    <d v="2022-02-22T00:00:00"/>
    <d v="1899-12-30T05:41:00"/>
    <x v="22"/>
    <s v="SRBM"/>
    <m/>
    <x v="34"/>
    <s v="Uiju County, North Pyongan Province"/>
    <m/>
    <n v="40.025846999999999"/>
    <n v="124.57793599999999"/>
    <s v="Sea of Japan or East Sea"/>
    <s v="36 km"/>
    <s v="430 km"/>
    <x v="0"/>
    <x v="0"/>
    <s v="Described by North Korea as a &quot;drill for checking... the action procedures of the railway-bourne missile regiment of North Phyongan Province&quot;. This was the second test of North Korea's rail-mobile KN-23 variant. Two missiles were fired, at 2:41 PM and 2:52 PM local time, travelling 430 km and reaching an apogee of 36 km."/>
    <s v="https://en.yna.co.kr/view/AEN20220114007056325?section=national/defense_x000a_https://twitter.com/joshjonsmith/status/1482099636165038080_x000a_https://twitter.com/JosephHDempsey/status/1481973693496664067"/>
  </r>
  <r>
    <x v="91"/>
    <d v="2022-02-22T00:00:00"/>
    <d v="1899-12-30T05:52:00"/>
    <x v="22"/>
    <s v="SRBM"/>
    <m/>
    <x v="34"/>
    <s v="Uiju County, North Pyongan Province"/>
    <m/>
    <n v="40.025846999999999"/>
    <n v="124.57793599999999"/>
    <s v="Sea of Japan or East Sea"/>
    <s v="36 km"/>
    <s v="430 km"/>
    <x v="0"/>
    <x v="0"/>
    <s v="2 of 2 tests"/>
    <s v="https://en.yna.co.kr/view/AEN20220114007056325?section=national/defense_x000a_https://twitter.com/joshjonsmith/status/1482099636165038080_x000a_https://twitter.com/JosephHDempsey/status/1481973693496664067"/>
  </r>
  <r>
    <x v="92"/>
    <d v="2022-02-22T00:00:00"/>
    <d v="1899-12-30T23:50:00"/>
    <x v="19"/>
    <s v="SRBM"/>
    <m/>
    <x v="20"/>
    <s v="Pyongyang, North Korea"/>
    <m/>
    <n v="39.200158999999999"/>
    <n v="125.67325599999999"/>
    <s v="Sea of Japan or East Sea"/>
    <s v="42 km"/>
    <s v="380 km"/>
    <x v="0"/>
    <x v="0"/>
    <s v="Less than 72 hours after the January 14 test, North Korea conducted another missile test. Two KN-24 missiles were fired from the Sunan area near Pyongyang at 8:50 AM and 8:54 AM January 17 (local time). The missiles travelled approximately 380 km and reached an apogee of 42 km."/>
    <s v="https://en.yna.co.kr/view/AEN20220117001954325?section=nk/nk_x000a_https://twitter.com/JosephHDempsey/status/1483061011112509441"/>
  </r>
  <r>
    <x v="92"/>
    <d v="2022-02-22T00:00:00"/>
    <d v="1899-12-30T23:54:00"/>
    <x v="19"/>
    <s v="SRBM"/>
    <m/>
    <x v="20"/>
    <s v="Pyongyang, North Korea"/>
    <m/>
    <n v="39.200158999999999"/>
    <n v="125.67325599999999"/>
    <s v="Sea of Japan or East Sea"/>
    <s v="42 km"/>
    <s v="380 km"/>
    <x v="0"/>
    <x v="0"/>
    <s v="2 of 2 tests"/>
    <s v="https://en.yna.co.kr/view/AEN20220117001954325?section=nk/nk_x000a_https://twitter.com/JosephHDempsey/status/1483061011112509441"/>
  </r>
  <r>
    <x v="93"/>
    <d v="2022-02-22T00:00:00"/>
    <d v="1899-12-30T23:01:00"/>
    <x v="17"/>
    <s v="SRBM"/>
    <m/>
    <x v="24"/>
    <s v="Hamhung, South Hamgyong"/>
    <m/>
    <n v="39.811610999999999"/>
    <n v="127.66374999999999"/>
    <s v="Sea of Japan or East Sea"/>
    <s v="20 km"/>
    <s v="190 km"/>
    <x v="0"/>
    <x v="0"/>
    <s v="North Korea conducted a test launch of two KN-23 missiles, fired at 8:00 AM and 8:05 AM January 27 (local time). The missiles flew on a deeply depressed trajectory, flying only approximately 190 km with a maximum apogee of 20 km. Due to atmospheric friction, the missiles glowed red hot as they impacted their target, Alsom island."/>
    <s v="https://en.yna.co.kr/view/AEN20220127001554325?section=nk/nk_x000a_https://twitter.com/nktpnd/status/1486826123522719748_x000a_https://twitter.com/JosephHDempsey/status/1486494673107668993"/>
  </r>
  <r>
    <x v="93"/>
    <d v="2022-02-22T00:00:00"/>
    <d v="1899-12-30T23:06:00"/>
    <x v="17"/>
    <s v="SRBM"/>
    <m/>
    <x v="24"/>
    <s v="Hamhung, South Hamgyong"/>
    <m/>
    <n v="39.811610999999999"/>
    <n v="127.66374999999999"/>
    <s v="Sea of Japan or East Sea"/>
    <s v="20 km"/>
    <s v="190 km"/>
    <x v="0"/>
    <x v="0"/>
    <s v="2 of 2 tests"/>
    <s v="https://en.yna.co.kr/view/AEN20220127001554325?section=nk/nk_x000a_https://twitter.com/nktpnd/status/1486826123522719748_x000a_https://twitter.com/JosephHDempsey/status/1486494673107668993"/>
  </r>
  <r>
    <x v="94"/>
    <d v="2022-02-22T00:00:00"/>
    <d v="1899-12-30T23:52:00"/>
    <x v="12"/>
    <s v="IRBM"/>
    <m/>
    <x v="19"/>
    <s v="Mup'yong-ni, Chagang province"/>
    <m/>
    <n v="40.611207999999998"/>
    <n v="126.425743"/>
    <s v="Sea of Japan or East Sea"/>
    <s v="2000 km"/>
    <s v="800 km"/>
    <x v="0"/>
    <x v="0"/>
    <s v="North Korea finished its January missile tests by launching one Hwasong-12 IRBM at 7:52 AM January 30 (local time). This was the first Hwasong-12 test since September 2017. The trajectory, travelling 2000 km with a 800 km apogee, closely resembled the Hwasong-12 test of May 14, 2017. During January 2022, North Korea launched 9 ballistic missiles, equalling the previous record from March 2020."/>
    <s v="https://en.yna.co.kr/view/AEN20220130000353325?section=nk/nk_x000a_https://www.mod.go.jp/j/press/news/2022/01/30b.html_x000a_https://twitter.com/DuitsyWasHere/status/1487614371303854087_x000a_https://twitter.com/ArmsControlWonk/status/1487598101225476096_x000a_https://twitter.com/JosephHDempsey/status/1487564026603261954?s=20&amp;t=yqtpvyU3v0Ec-pTaXY-1-Q"/>
  </r>
  <r>
    <x v="95"/>
    <d v="2022-05-10T00:00:00"/>
    <d v="1899-12-30T22:52:00"/>
    <x v="1"/>
    <s v="Unknown"/>
    <m/>
    <x v="20"/>
    <s v="Pyongyang, North Korea"/>
    <m/>
    <n v="39.200158999999999"/>
    <n v="125.67325599999999"/>
    <s v="Sea of Japan or East Sea"/>
    <s v="620 km"/>
    <s v="300 km"/>
    <x v="0"/>
    <x v="0"/>
    <s v="On February 27 (local time 7:52 AM), North Korea launched a ballistic missile on a lofted trajectory. The official statement made little mention of the missile itself, but noted that the payload conducted tests related to the development of a reconnaissance satellite, including camera operation, data transmission, and attitude control. KCNA released photographs of the earth taken by the payload, but no pictures of the missile itself. Equipment tested in this launch is almost certainly related to the development of a MIRV bus."/>
    <s v="https://twitter.com/nktpnd/status/1498042983098331141?s=20&amp;t=PbwgoY3Y74ajWEYLZDwpgg_x000a_https://en.yna.co.kr/view/AEN20220227000355325?section=nk/nk"/>
  </r>
  <r>
    <x v="96"/>
    <d v="2022-05-10T00:00:00"/>
    <d v="1899-12-30T23:48:00"/>
    <x v="1"/>
    <s v="Unknown"/>
    <m/>
    <x v="20"/>
    <s v="Pyongyang, North Korea"/>
    <m/>
    <n v="39.200158999999999"/>
    <n v="125.67325599999999"/>
    <s v="Sea of Japan or East Sea"/>
    <s v="560 km"/>
    <s v="270 km"/>
    <x v="0"/>
    <x v="0"/>
    <s v="At 8:48 AM on March 5 (local time) North Korea conducted a second missile launch related to the development of a reconnaissance satellite. North Korea's press release stated that the data transmission and command and control systems were tested. Equipment tested in this launch is almost certainly related to the development of a MIRV bus."/>
    <s v="https://en.yna.co.kr/view/AEN20220305000853325?section=search_x000a_https://twitter.com/GalloVOA/status/1500216157843845124?s=20&amp;t=-9e4-0m4sjUbCUbrxgJ6YA"/>
  </r>
  <r>
    <x v="97"/>
    <d v="2022-03-16T00:00:00"/>
    <d v="1899-12-30T00:30:00"/>
    <x v="26"/>
    <s v="ICBM"/>
    <m/>
    <x v="20"/>
    <s v="Pyongyang, North Korea"/>
    <m/>
    <n v="39.200158999999999"/>
    <n v="125.67325599999999"/>
    <s v="Unknown"/>
    <s v="Unknown"/>
    <s v="Unknown"/>
    <x v="0"/>
    <x v="1"/>
    <s v="North Korea conducted an attempted launch on March 16 which failed shortly after liftoff. NHK initially stated that &quot;North Korea may have launched a projectile that could be a missile,&quot; while the South Korean government was initially unable to confirm the launch. According to NKnews, the missile's erratic flight path and destruction could be heard and seen from the city, including a red cloud indicative of nitrogen tetroxide or IRFNA."/>
    <s v="https://twitter.com/ELINTNews/status/1503894603841351680_x000a_https://www.rfi.fr/en/north-korea-fires-unidentified-projectile-but-launch-fails_x000a_https://www.nknews.org/2022/03/exclusive-north-korean-projectile-debris-fell-near-pyongyang-after-test-failure/"/>
  </r>
  <r>
    <x v="98"/>
    <d v="2022-03-24T00:00:00"/>
    <d v="1899-12-30T05:34:00"/>
    <x v="16"/>
    <s v="ICBM"/>
    <m/>
    <x v="20"/>
    <s v="Pyongyang, North Korea"/>
    <m/>
    <n v="39.200158999999999"/>
    <n v="125.67325599999999"/>
    <s v="Sea of Japan or East Sea"/>
    <s v="6248 km"/>
    <s v="1090 km"/>
    <x v="0"/>
    <x v="0"/>
    <s v="At 2:34 PM local time on March 24, 2022, North Korea conducted its first ICBM launch since 2017. The missile reached an apogee of over 6200 km, travelling nearly 1100 km downrange, with a flight time of nearly 71 minutes. North Korea's press release claimed the missile tested was the Hwasong-17, but analysts suspect the footage of the Hwasong-17 was actually from the failed March 16 launch, raising the possibility that the March 24 launch was a previously-tested ICBM. Yonhap noted that South Korea believes the March 24 test may have been a Hwasong-15. "/>
    <s v="https://en.yna.co.kr/view/AEN20220324007454325?section=national/defense_x000a_https://twitter.com/GalloVOA/status/1507100219749515283?s=20&amp;t=OWro8Z_goTH6WIRlmM6oUg_x000a_https://twitter.com/nktpnd/status/1507103483861864457?s=20&amp;t=ZvAXFux3dYc6DqtlRC_T8Q_x000a_https://twitter.com/DaveSchmerler/status/1507105646755430410?s=20&amp;t=ZvAXFux3dYc6DqtlRC_T8Q_x000a_https://www.nknews.org/pro/imagery-casts-doubt-over-north-koreas-hwasong-17-icbm-claims/_x000a_https://twitter.com/DuitsyWasHere/status/1507448468050112512"/>
  </r>
  <r>
    <x v="99"/>
    <d v="2022-05-10T00:00:00"/>
    <d v="1899-12-30T09:00:00"/>
    <x v="27"/>
    <s v="SRBM"/>
    <m/>
    <x v="24"/>
    <s v="Hamhung, South Hamgyong"/>
    <m/>
    <n v="39.811610999999999"/>
    <n v="127.66374999999999"/>
    <s v="Sea of Japan or East Sea"/>
    <s v="25 km"/>
    <s v="110 km"/>
    <x v="0"/>
    <x v="0"/>
    <s v="On 16 April 2022, Kim Jon-Un oversaw a test of a &quot;&quot;New-type Tactical Guided Weapon.&quot; Two missiles were launched at approximately 6:00 PM local time, and travelled 110 km downrange. The KCNA press release about the launch explicitly stated that the missile has a tactical nuclear role, and connected the system with the goals set forth at the 8th WPK Congress in January 2021. Information published by North Korea in April 2023 suggests that this missile has the internal designation of Hwasong-11D."/>
    <s v="https://en.yna.co.kr/view/AEN20220417000452325?section=search_x000a_https://twitter.com/nktpnd/status/1515439983372521480?s=20&amp;t=DlsakaPQnIlxMWFjMtD1rg_x000a_http://kcna.kp/kp/article/q/ef857f3a6a119b3cd07e76774404678c.kcmsf_x000a_https://twitter.com/ArmsControlWonk/status/1644749581727432705"/>
  </r>
  <r>
    <x v="99"/>
    <d v="2022-05-10T00:00:00"/>
    <d v="1899-12-30T09:00:00"/>
    <x v="27"/>
    <s v="SRBM"/>
    <m/>
    <x v="24"/>
    <s v="Hamhung, South Hamgyong"/>
    <m/>
    <n v="39.811610999999999"/>
    <n v="127.66374999999999"/>
    <s v="Sea of Japan or East Sea"/>
    <s v="25 km"/>
    <s v="110 km"/>
    <x v="0"/>
    <x v="0"/>
    <s v="2 of 2 tests"/>
    <s v="https://en.yna.co.kr/view/AEN20220417000452325?section=search_x000a_https://twitter.com/nktpnd/status/1515439983372521480?s=20&amp;t=DlsakaPQnIlxMWFjMtD1rg_x000a_http://kcna.kp/kp/article/q/ef857f3a6a119b3cd07e76774404678c.kcmsf_x000a_https://twitter.com/ArmsControlWonk/status/1644749581727432705"/>
  </r>
  <r>
    <x v="100"/>
    <d v="2022-05-10T00:00:00"/>
    <d v="1899-12-30T03:03:00"/>
    <x v="1"/>
    <s v="ICBM"/>
    <m/>
    <x v="20"/>
    <s v="Pyongyang, North Korea"/>
    <m/>
    <n v="39.200158999999999"/>
    <n v="125.67325599999999"/>
    <s v="Sea of Japan or East Sea"/>
    <s v="780 km"/>
    <s v="470 km"/>
    <x v="0"/>
    <x v="1"/>
    <s v="At 12:03 PM local time on 4 May 2022, North Korea launched a missile that traveled 470 km downrange and reached an altitude of 708 km. North Korea did not issue a press release about the launch. However, the trajectory is somewhat similar to that of the missile tests conducted on 16/27 February and 4/5 March. The test might therefore have been a test of ICBM or satellite components, or a failed ICBM test. On May 18, CNN reported that the US government believes this test was a failed ICBM launch."/>
    <s v="https://en.yna.co.kr/view/AEN20220504005153325_x000a_https://www.mod.go.jp/j/press/kisha/2022/0504a_r.html_x000a_https://twitter.com/DaveSchmerler/status/1522253589825171458?s=20&amp;t=AbCbZkSMGOzn9ZPiSV3BqA_x000a_https://twitter.com/nktpnd/status/1521734441986666497?s=20&amp;t=YUHW_4QwPKKUYtopYaIyuw_x000a_https://twitter.com/DuitsyWasHere/status/1521909116041523201?s=20&amp;t=O71ECzzSlkGqlgg4aOb59Q_x000a_https://edition.cnn.com/2022/05/17/politics/us-assessment-north-korea-missile-test/index.html"/>
  </r>
  <r>
    <x v="101"/>
    <d v="2022-05-10T00:00:00"/>
    <d v="1899-12-30T05:07:00"/>
    <x v="1"/>
    <s v="SLBM"/>
    <m/>
    <x v="12"/>
    <s v="South Hamgyong province"/>
    <m/>
    <n v="40.036799999999999"/>
    <n v="128.18389999999999"/>
    <s v="Sea of Japan or East Sea"/>
    <s v="60 km"/>
    <s v="600 km"/>
    <x v="0"/>
    <x v="2"/>
    <s v="At 2:07 PM local time on 7 May, North Korea conducted an apparent SLBM test. The missile traveled 600 km downrange and reached an altitude of 60 km, a similar performance to the navalized KN-23 tested in October 2021. North Korea did not issue a press release about the test, and it is therefore unclear if it was considered successful."/>
    <s v="https://en.yna.co.kr/view/AEN20220507002155325?section=national/defense_x000a_https://www.mod.go.jp/j/press/news/2022/05/07b.html"/>
  </r>
  <r>
    <x v="102"/>
    <d v="2022-06-15T00:00:00"/>
    <d v="1899-12-30T09:29:00"/>
    <x v="1"/>
    <s v="SRBM"/>
    <m/>
    <x v="20"/>
    <s v="Pyongyang, North Korea"/>
    <m/>
    <n v="39.200158999999999"/>
    <n v="125.67325599999999"/>
    <s v="Sea of Japan or East Sea"/>
    <s v="90 km"/>
    <s v="360 km"/>
    <x v="0"/>
    <x v="2"/>
    <s v="On May 12, North Korea launched three ballistic missiles. The test occured two days after conservative Yoon Suk-yeol was sworn in as President of South Korea. North Korea did not issue a press release regarding the test, although analysts noted that the trajectory was very similar to that observed in known KN-25 tests."/>
    <s v="https://en.yna.co.kr/view/AEN20220512012153325?section=national/defense_x000a_https://twitter.com/JosephHDempsey/status/1524726012529065986"/>
  </r>
  <r>
    <x v="102"/>
    <d v="2022-06-15T00:00:00"/>
    <d v="1899-12-30T09:29:00"/>
    <x v="1"/>
    <s v="SRBM"/>
    <m/>
    <x v="20"/>
    <s v="Pyongyang, North Korea"/>
    <m/>
    <n v="39.200158999999999"/>
    <n v="125.67325599999999"/>
    <s v="Sea of Japan or East Sea"/>
    <s v="90 km"/>
    <s v="360 km"/>
    <x v="0"/>
    <x v="2"/>
    <s v="2 of 3 tests"/>
    <m/>
  </r>
  <r>
    <x v="102"/>
    <d v="2022-06-15T00:00:00"/>
    <d v="1899-12-30T09:29:00"/>
    <x v="1"/>
    <s v="SRBM"/>
    <m/>
    <x v="20"/>
    <s v="Pyongyang, North Korea"/>
    <m/>
    <n v="39.200158999999999"/>
    <n v="125.67325599999999"/>
    <s v="Sea of Japan or East Sea"/>
    <s v="90 km"/>
    <s v="360 km"/>
    <x v="0"/>
    <x v="2"/>
    <s v="3 of 3 tests"/>
    <m/>
  </r>
  <r>
    <x v="103"/>
    <d v="2022-05-26T00:00:00"/>
    <d v="1899-12-30T21:00:00"/>
    <x v="1"/>
    <s v="Unknown"/>
    <m/>
    <x v="20"/>
    <s v="Pyongyang, North Korea"/>
    <m/>
    <n v="39.200158999999999"/>
    <n v="125.67325599999999"/>
    <s v="Sea of Japan or East Sea"/>
    <s v="360 km"/>
    <s v="540 km"/>
    <x v="0"/>
    <x v="1"/>
    <s v="On May 25 (local time), North Korea conducted three missile launches. The first, at 6:00 AM local time, reached an apogee of 360 km and travelled 540 km downrange. The South Korean and US governments believe that this first missile was a failed ICBM test, possibly of the Hwasong-17. Approximately 37 minutes later, two further missiles wre launched. One reached an altitude of 20 km and &quot;vanished,&quot; presumably failing mid-flight. The other missile reached an apogee of 60 km and a range of 760 km. The South Korean government believed these second two launches were of KN-23 missiles. According to CNN, data available to the US intelligence community indicated that one of the missiles may have conducted a &quot;double arc&quot; maneuver. North Korea did not issue a press release regarding any of the launches, which occurred shortly after the conclusion of US President Biden's first visit to South Korea since taking office."/>
    <s v="https://en.yna.co.kr/view/AEN20220525000755325?section=national/defense_x000a_https://www.mod.go.jp/j/press/news/2022/05/25c.html_x000a_https://edition.cnn.com/2022/05/24/asia/north-korea-missile-intl/index.html_x000a_https://www.cnn.com/2022/05/27/politics/us-assessment-north-korea-missiles/index.html"/>
  </r>
  <r>
    <x v="103"/>
    <d v="2022-05-26T00:00:00"/>
    <d v="1899-12-30T21:37:00"/>
    <x v="1"/>
    <s v="Unknown"/>
    <m/>
    <x v="20"/>
    <s v="Pyongyang, North Korea"/>
    <m/>
    <n v="39.200158999999999"/>
    <n v="125.67325599999999"/>
    <s v="Unknown"/>
    <s v="20 km"/>
    <s v="Unknown"/>
    <x v="0"/>
    <x v="1"/>
    <s v="2 of 3 tests"/>
    <s v="https://en.yna.co.kr/view/AEN20220525000755325?section=national/defense_x000a_https://www.mod.go.jp/j/press/news/2022/05/25c.html_x000a_https://edition.cnn.com/2022/05/24/asia/north-korea-missile-intl/index.html_x000a_https://www.cnn.com/2022/05/27/politics/us-assessment-north-korea-missiles/index.html"/>
  </r>
  <r>
    <x v="103"/>
    <d v="2022-05-26T00:00:00"/>
    <d v="1899-12-30T21:42:00"/>
    <x v="1"/>
    <s v="SRBM"/>
    <m/>
    <x v="20"/>
    <s v="Pyongyang, North Korea"/>
    <m/>
    <n v="39.200158999999999"/>
    <n v="125.67325599999999"/>
    <s v="Sea of Japan or East Sea"/>
    <s v="60 km"/>
    <s v="760 km"/>
    <x v="0"/>
    <x v="0"/>
    <s v="3 of 3 tests"/>
    <s v="https://en.yna.co.kr/view/AEN20220525000755325?section=national/defense_x000a_https://www.mod.go.jp/j/press/news/2022/05/25c.html_x000a_https://edition.cnn.com/2022/05/24/asia/north-korea-missile-intl/index.html_x000a_https://www.cnn.com/2022/05/27/politics/us-assessment-north-korea-missiles/index.html"/>
  </r>
  <r>
    <x v="104"/>
    <d v="2022-06-20T00:00:00"/>
    <d v="1899-12-30T00:06:00"/>
    <x v="1"/>
    <s v="SRBM"/>
    <m/>
    <x v="10"/>
    <s v="Unknown"/>
    <m/>
    <s v="Unknown"/>
    <s v="Unknown"/>
    <s v="Sea of Japan or East Sea"/>
    <s v="50 km"/>
    <s v="350 km"/>
    <x v="0"/>
    <x v="2"/>
    <s v="On June 5, North Korea launched several short-range ballistic missiles from multiple locations in less than an hour. According to the South Korean governent, 8 missiles were launched between 9:08 and 9:43 AM local time from Sunan, Kaechon, Tongchang-ri, and Hamhung, travelling 110 to 670 km with apogees between 25 and 90 km. The Japanese government lists six launches between 9:06 and 9:41 AM, from the east coast, west coast, and inland, travelling 300 to 400 km with apogees of approximately 50 and 100 km. The Japanese government further indicated that some of the missiles may have flown on &quot;irregular&quot; trajectories, suggesting that at least one missile may have conducted a &quot;pull-up&quot; maneuver. North Korea did not issue a press release regarding the launch. Following this test, the US and South Korean armies launched 8 ATACMS short-range missiles. The 9:06 missile was launched from North Korea's west coast, according to the Japanese government."/>
    <s v="https://en.yna.co.kr/view/AEN20220305000454325?input=tw_x000a_https://www.mod.go.jp/j/press/news/2022/06/05b.html&quot;_x000a_https://www.cnbc.com/2022/06/06/south-korea-us-launch-missiles-after-north-koreas-missile-firings.html"/>
  </r>
  <r>
    <x v="104"/>
    <d v="2022-06-20T00:00:00"/>
    <d v="1899-12-30T00:10:00"/>
    <x v="1"/>
    <s v="SRBM"/>
    <m/>
    <x v="10"/>
    <s v="Unknown"/>
    <m/>
    <s v="Unknown"/>
    <s v="Unknown"/>
    <s v="Sea of Japan or East Sea"/>
    <s v="50 km"/>
    <s v="300 km"/>
    <x v="0"/>
    <x v="2"/>
    <s v="2 of 8 tests. Launched from the east coast, according to the Japanese government."/>
    <s v="https://en.yna.co.kr/view/AEN20220305000454325?input=tw_x000a_https://www.mod.go.jp/j/press/news/2022/06/05b.html"/>
  </r>
  <r>
    <x v="104"/>
    <d v="2022-06-20T00:00:00"/>
    <d v="1899-12-30T00:15:00"/>
    <x v="1"/>
    <s v="SRBM"/>
    <m/>
    <x v="10"/>
    <s v="Unknown"/>
    <m/>
    <s v="Unknown"/>
    <s v="Unknown"/>
    <s v="Sea of Japan or East Sea"/>
    <s v="50 km"/>
    <s v="400 km"/>
    <x v="0"/>
    <x v="2"/>
    <s v="3 of 8 tests. Launched from the west coast, according to the Japanese government."/>
    <s v="https://en.yna.co.kr/view/AEN20220305000454325?input=tw_x000a_https://www.mod.go.jp/j/press/news/2022/06/05b.html"/>
  </r>
  <r>
    <x v="104"/>
    <d v="2022-06-20T00:00:00"/>
    <s v="Unknown"/>
    <x v="1"/>
    <s v="SRBM"/>
    <m/>
    <x v="10"/>
    <s v="Unknown"/>
    <m/>
    <s v="Unknown"/>
    <s v="Unknown"/>
    <s v="Sea of Japan or East Sea"/>
    <s v="between 25 and 90 km"/>
    <s v="between 110 and 670 km"/>
    <x v="0"/>
    <x v="2"/>
    <s v="4 of 8 tests. Given that the known launch times occurred at appoximately 5 minute intervals, it is possible that the two remaining launches occurred at approximately 12:20 and 12:35 AM UTC. These two missiles may be the 110 km range, 25 km apogee missiles observed by South Korea, but not reported in the Japanese press release."/>
    <s v="https://en.yna.co.kr/view/AEN20220305000454325?input=tw_x000a_https://www.mod.go.jp/j/press/news/2022/06/05b.html"/>
  </r>
  <r>
    <x v="104"/>
    <d v="2022-06-20T00:00:00"/>
    <d v="1899-12-30T00:24:00"/>
    <x v="1"/>
    <s v="SRBM"/>
    <m/>
    <x v="10"/>
    <s v="Unknown"/>
    <m/>
    <s v="Unknown"/>
    <s v="Unknown"/>
    <s v="Sea of Japan or East Sea"/>
    <s v="100 km"/>
    <s v="350 km"/>
    <x v="0"/>
    <x v="2"/>
    <s v="5 of 8 tests. Launched from an inland area, according to the Japanese government. Possibly one of the 600km tests observed by South Korea"/>
    <s v="https://en.yna.co.kr/view/AEN20220305000454325?input=tw_x000a_https://www.mod.go.jp/j/press/news/2022/06/05b.html"/>
  </r>
  <r>
    <x v="104"/>
    <d v="2022-06-20T00:00:00"/>
    <d v="1899-12-30T00:30:00"/>
    <x v="1"/>
    <s v="SRBM"/>
    <m/>
    <x v="10"/>
    <s v="Unknown"/>
    <m/>
    <s v="Unknown"/>
    <s v="Unknown"/>
    <s v="Sea of Japan or East Sea"/>
    <s v="50 km"/>
    <s v="400 km"/>
    <x v="0"/>
    <x v="2"/>
    <s v="6 of 8 tests. Launched from the west coast, according to the Japanese government."/>
    <s v="https://en.yna.co.kr/view/AEN20220305000454325?input=tw_x000a_https://www.mod.go.jp/j/press/news/2022/06/05b.html"/>
  </r>
  <r>
    <x v="104"/>
    <d v="2022-06-20T00:00:00"/>
    <s v="Unknown"/>
    <x v="1"/>
    <s v="SRBM"/>
    <m/>
    <x v="10"/>
    <s v="Unknown"/>
    <m/>
    <s v="Unknown"/>
    <s v="Unknown"/>
    <s v="Sea of Japan or East Sea"/>
    <s v="between 25 and 90 km"/>
    <s v="between 110 and 670 km"/>
    <x v="0"/>
    <x v="2"/>
    <s v="7 of 8 tests Given that the known launch times occurred at appoximately 5 minute intervals, it is possible that the two remaining launches occurred at approximately 12:20 and 12:35 AM UTC. These two missiles may be the 110 km range, 25 km apogee missiles observed by South Korea, but not reported in the Japanese press release."/>
    <s v="https://en.yna.co.kr/view/AEN20220305000454325?input=tw_x000a_https://www.mod.go.jp/j/press/news/2022/06/05b.html"/>
  </r>
  <r>
    <x v="104"/>
    <d v="2022-06-20T00:00:00"/>
    <d v="1899-12-30T00:41:00"/>
    <x v="1"/>
    <s v="SRBM"/>
    <m/>
    <x v="10"/>
    <s v="Unknown"/>
    <m/>
    <s v="Unknown"/>
    <s v="Unknown"/>
    <s v="Sea of Japan or East Sea"/>
    <s v="100 km"/>
    <s v="300 km"/>
    <x v="0"/>
    <x v="2"/>
    <s v="8 of 8 tests. Launched from an inland area, according to the Japanese government. Possibly one of the 600km tests observed by South Korea"/>
    <s v="https://en.yna.co.kr/view/AEN20220305000454325?input=tw_x000a_https://www.mod.go.jp/j/press/news/2022/06/05b.html"/>
  </r>
  <r>
    <x v="105"/>
    <d v="2022-10-06T00:00:00"/>
    <d v="1899-12-30T21:53:00"/>
    <x v="24"/>
    <s v="SLBM"/>
    <m/>
    <x v="35"/>
    <s v="Taechon, North Pyongan Province"/>
    <m/>
    <n v="39.985700000000001"/>
    <n v="125.51860000000001"/>
    <s v="Sea of Japan or East Sea"/>
    <s v="60 km"/>
    <s v="600 km"/>
    <x v="0"/>
    <x v="0"/>
    <s v="On 6:53 AM local time on 25 September 2022, North Korea launched one missile. According to the South Korean Joint Chiefs of Staff, the missile was launched from a location near Taechon, North Pyongan province, and travelled approximately 600 km, reaching an apogee of 60 km. The Japanese government stated the missile flew 400 km on an irregular trajectory, with an apogee of 50 km. The launch took place two days after the aircraft carrier USS Ronald Reagan arrived in Busan for exercises._x000a__x000a_On October 9, North Korea issued a press release and photographs stating &quot;At dawn of September 25, a simulated launching drill of ballistic missile... was conducted at the underwater launching ground in a reservoir in the northwestern part of Korea.&quot; North Korea further stated that &quot;The drill was aimed at confirming the order of taking tactical nuclear warheads out and transporting them and of managing them in a rapid and safe way at the time of operation, checking the reliability of the overall management system, making the units acquire launching capabilities of the ballistic missile at the underwater silos and inspecting their rapid response posture.&quot; An analyst subsequently noted that in one of the pictures, Kim Jong-un appears to be standing on the Taechon dam."/>
    <s v="https://en.yna.co.kr/view/AEN20220925000355325?section=nk/nk_x000a_https://www.mod.go.jp/j/press/kisha/2022/0926a.html_x000a_https://apnews.com/article/south-korea-north-ronald-reagan-government-and-politics-27b1aaea7df51e52d39e0465ea18d4dd&quot;_x000a_https://twitter.com/nktpnd/status/1579228144283680769_x000a_https://twitter.com/ISNJH/status/1579274266021068800_x000a_http://kcna.kp/en/article/q/b99a0b7ec8b44d08af33e5402ebf5d6c.kcmsf"/>
  </r>
  <r>
    <x v="106"/>
    <d v="2022-10-06T00:00:00"/>
    <d v="1899-12-30T09:10:00"/>
    <x v="21"/>
    <s v="SRBM"/>
    <m/>
    <x v="36"/>
    <s v="Sunan District, Pyongyang"/>
    <m/>
    <n v="39.20299"/>
    <n v="125.70926"/>
    <s v="Sea of Japan or East Sea"/>
    <s v="50 km"/>
    <s v="350 km"/>
    <x v="0"/>
    <x v="0"/>
    <s v="Three days after the previous test, North Korea launched two SRBMs. According to the South Korean Joint Chiefs of Staff, the missiles were launched from near Sunan and detected between 6:10 and 6:20 AM local time, travelling 360 km with an apogee of 30 km. Yonhap additionally noted that the missiles might be KN-23s. The Japanese government stated the missiles were launched at 6:10 and 6:17 AM, travelling between 300 and 350 km, with an apogee of 50 km. The test took place the day before US Vice President Kamala Harris arrived in South Korea._x000a__x000a_The launch location was subsequently geolocated by analysts using pictures released by North Korea on October 9. According to North Korea, the test simulated the loading and launching of nuclear warheads &quot;for the purpose of neutralizing the airports in the operation zones of south Korea.&quot;"/>
    <s v="https://en.yna.co.kr/view/AEN20220928009057315_x000a_https://www.mod.go.jp/j/press/news/2022/09/28c.html_x000a_https://apnews.com/article/kamala-harris-seoul-south-korea-north-joint-chiefs-of-staff-d281b4dc04219c0d85713f3cf15cb7ba_x000a_https://twitter.com/ISNJH/status/1579499843856531456_x000a_http://kcna.kp/en/article/q/b99a0b7ec8b44d08af33e5402ebf5d6c.kcmsf"/>
  </r>
  <r>
    <x v="106"/>
    <d v="2022-10-06T00:00:00"/>
    <d v="1899-12-30T09:17:00"/>
    <x v="21"/>
    <s v="SRBM"/>
    <m/>
    <x v="36"/>
    <s v="Sunan District, Pyongyang"/>
    <m/>
    <n v="39.20299"/>
    <n v="125.70926"/>
    <s v="Sea of Japan or East Sea"/>
    <s v="50 km"/>
    <s v="300 km"/>
    <x v="0"/>
    <x v="0"/>
    <s v="2 of 2 tests"/>
    <s v="https://en.yna.co.kr/view/AEN20220928009057315_x000a_https://www.mod.go.jp/j/press/news/2022/09/28c.html_x000a_https://apnews.com/article/kamala-harris-seoul-south-korea-north-joint-chiefs-of-staff-d281b4dc04219c0d85713f3cf15cb7ba_x000a_https://twitter.com/ISNJH/status/1579499843856531456_x000a_http://kcna.kp/en/article/q/b99a0b7ec8b44d08af33e5402ebf5d6c.kcmsf"/>
  </r>
  <r>
    <x v="107"/>
    <d v="2022-10-06T00:00:00"/>
    <d v="1899-12-30T11:48:00"/>
    <x v="18"/>
    <s v="SRBM"/>
    <m/>
    <x v="32"/>
    <s v="North Pyongan Province"/>
    <m/>
    <n v="39.4163"/>
    <n v="125.8907"/>
    <s v="Sea of Japan or East Sea"/>
    <s v="50 km"/>
    <s v="350 km"/>
    <x v="0"/>
    <x v="0"/>
    <s v="Hours after the arrival of US Vice President Kamala Harris in South Korea, North Korea launched two missiles. According to the South Korean Joint Chiefs of Staff, the missiles were detected between 8:48 and 8:57 PM local time and launched from the vicinity of Sunchon, travelling approximately 350 km with an apogee of 50 km. According to the Japanese government, the missiles were launched 8:47 and 8:53 PM local time, flying approximately 300 km with an apogee of 50 km._x000a__x000a_The launch location was subsequently geolocated by analysts using pictures released by North Korea on October 9."/>
    <s v="https://en.yna.co.kr/view/AEN20220929010154325?section=nk/nk_x000a_https://www.mod.go.jp/j/press/news/2022/09/29d.html"/>
  </r>
  <r>
    <x v="107"/>
    <d v="2022-10-06T00:00:00"/>
    <d v="1899-12-30T11:57:00"/>
    <x v="18"/>
    <s v="SRBM"/>
    <m/>
    <x v="32"/>
    <s v="North Pyongan Province"/>
    <m/>
    <n v="39.4163"/>
    <n v="125.8907"/>
    <s v="Sea of Japan or East Sea"/>
    <s v="50 km"/>
    <s v="300 km"/>
    <x v="0"/>
    <x v="0"/>
    <s v="2 of 2 tests"/>
    <s v="https://en.yna.co.kr/view/AEN20220929010154325?section=nk/nk_x000a_https://www.mod.go.jp/j/press/news/2022/09/29d.html"/>
  </r>
  <r>
    <x v="108"/>
    <d v="2022-10-06T00:00:00"/>
    <d v="1899-12-30T21:42:00"/>
    <x v="17"/>
    <s v="SRBM"/>
    <m/>
    <x v="37"/>
    <s v="Sunan District, Pyongyang"/>
    <m/>
    <n v="39.394199999999998"/>
    <n v="125.6773"/>
    <s v="Sea of Japan or East Sea"/>
    <s v="50 km"/>
    <s v="400 km"/>
    <x v="0"/>
    <x v="0"/>
    <s v="North Korea conducted its 4th missile test in a week, launching two missiles on October 1 (local time). According to the South Korean Joint Chiefs of Staff, the missiles were launched from the Sunan area and detected between 6:45 and 7:03 AM local time, and travelled 350 km with an apogee of 30 km. According to the Japanese government, the missiles were launched at 6:42 and 6:58 AM, and travelled 400 and 350 km repectively, with an apogee of 50 km. The Japanese government also stated the missiles may have flown on an irregular trajectory._x000a__x000a_The launch location was subsequently geolocated by analysts using pictures released by North Korea on October 9."/>
    <s v="https://en.yna.co.kr/view/AEN20221001000455325_x000a_https://www.mod.go.jp/j/press/news/2022/10/01b.html"/>
  </r>
  <r>
    <x v="108"/>
    <d v="2022-10-06T00:00:00"/>
    <d v="1899-12-30T21:58:00"/>
    <x v="17"/>
    <s v="SRBM"/>
    <m/>
    <x v="37"/>
    <s v="Sunan District, Pyongyang"/>
    <m/>
    <n v="39.394199999999998"/>
    <n v="125.6773"/>
    <s v="Sea of Japan or East Sea"/>
    <s v="50 km"/>
    <s v="350 km"/>
    <x v="0"/>
    <x v="0"/>
    <s v="2 of 2 tests"/>
    <s v="https://en.yna.co.kr/view/AEN20221001000455325_x000a_https://www.mod.go.jp/j/press/news/2022/10/01b.html"/>
  </r>
  <r>
    <x v="109"/>
    <d v="2022-10-06T00:00:00"/>
    <d v="1899-12-30T22:22:00"/>
    <x v="28"/>
    <s v="IRBM"/>
    <m/>
    <x v="19"/>
    <s v="Mup'yong-ni, Chagang province"/>
    <m/>
    <n v="40.611207999999998"/>
    <n v="126.425743"/>
    <s v="Pacific Ocean"/>
    <s v="970 km"/>
    <s v="4500 km"/>
    <x v="0"/>
    <x v="0"/>
    <s v="At 7:22 AM local time on 4 October 2022, North Korea launched an IRBM which overflew Japan, the first such launch since 2017. According to the South Korean Joint Chiefs of Staff, the missile was detected at 7:23 AM and launched from Mupyong-ri, reaching range of 4500 km and an apogee of 970 km. According to the Japanese government, the missile flew approximately 4600 km with an approximate apogee of 1000 km. The missile prompted the Japanese government to issue an alert to residents of northern Japan using the J-Alert system and a temporary stoppage of trains in the Aomori and Hokkaido regions. The follwoing day, 5 October, a South Korean missile launch failed when a Hyunmoo-2 SRBM crashed shortly after launch. _x000a__x000a_On October 9, North Korea released images confirming that the launch was from the Mupyong-ni Arms Plant. Although the missile's performance resembled that of the Hwasong-12, the pictures indicate that it was, in fact, a new missile. North Korea stated &quot;In order to cope with the unstable situation of the Korean Peninsula, the Central Military Commission of the Workers' Party of Korea adopted a decision to send more powerful and clear warning to the enemies on October 4 and took a measure to hit the set water area in the Pacific 4 500 kilometers across the Japanese Islands with new-type ground-to-ground intermediate-range ballistic missile.&quot;"/>
    <s v="https://en.yna.co.kr/view/AEN20221004001354325_x000a_https://www.mod.go.jp/j/press/news/2022/10/04b.html_x000a_https://www.asahi.com/ajw/articles/14734677_x000a_https://japantoday.com/category/national/N-Korea-fires-missile-Japan-issues-alert-for-Hokkaido-Aomori_x000a_https://apnews.com/article/united-states-south-korea-north-joint-chiefs-of-staff-de60a7b5b83248c549e6e65b49b4a373_x000a_https://twitter.com/ArmsControlWonk/status/1577091660336332802?s=20&amp;t=gRyWwdK8-nbUl3HaCTpJPw_x000a_http://kcna.kp/en/article/q/b99a0b7ec8b44d08af33e5402ebf5d6c.kcmsf"/>
  </r>
  <r>
    <x v="110"/>
    <d v="2022-10-06T00:00:00"/>
    <d v="1899-12-30T21:00:00"/>
    <x v="18"/>
    <s v="SRBM"/>
    <m/>
    <x v="38"/>
    <s v="Samsok District, Pyongyang"/>
    <m/>
    <n v="39.126800000000003"/>
    <n v="125.9579"/>
    <s v="Sea of Japan or East Sea"/>
    <s v="100 km"/>
    <s v="350 km"/>
    <x v="0"/>
    <x v="0"/>
    <s v="Less than 24 hours after the IRBM launch, North Korea launched two SRBMs. The South Korean Joint Chiefs of Staff stated the missiles were detected between 6:01 and 6:23 AM local time and launched from the Samsok region of Pyongyang, with one missile flying 350 km with an apogee of 80 km, and the other flying 800 km with an apogee of 60 km. The Japanese government stated that the missiles were launched at 6:00 and 6:15 AM and travelled 350 km (apogee 100 km) and 800 km (apogee 50 km), respectively. The Japanese government also stated the missiles may have flown on an irregular trajectory._x000a__x000a_The launch location was subsequently geolocated by analysts using pictures released by North Korea on October 9. According to North Korea, the launch was a drill for &quot;super-large multiple rocket launchers and tactical ballistic missiles for verifying the might of functional warheads... conducted in simulation of striking the enemies' main military command facilities.&quot;"/>
    <s v="https://en.yna.co.kr/view/AEN20221006000853325_x000a_https://www.mod.go.jp/j/press/news/2022/10/06b.html_x000a_http://kcna.kp/en/article/q/b99a0b7ec8b44d08af33e5402ebf5d6c.kcmsf"/>
  </r>
  <r>
    <x v="110"/>
    <d v="2022-10-06T00:00:00"/>
    <d v="1899-12-30T21:15:00"/>
    <x v="29"/>
    <s v="SRBM"/>
    <m/>
    <x v="38"/>
    <s v="Samsok District, Pyongyang"/>
    <m/>
    <n v="39.126800000000003"/>
    <n v="125.9579"/>
    <s v="Sea of Japan or East Sea"/>
    <s v="50 km"/>
    <s v="800 km"/>
    <x v="0"/>
    <x v="0"/>
    <s v="2 of 2 tests"/>
    <s v="https://en.yna.co.kr/view/AEN20221006000853325_x000a_https://www.mod.go.jp/j/press/news/2022/10/06b.html_x000a_http://kcna.kp/en/article/q/b99a0b7ec8b44d08af33e5402ebf5d6c.kcmsf"/>
  </r>
  <r>
    <x v="111"/>
    <d v="2022-10-10T00:00:00"/>
    <d v="1899-12-30T16:47:00"/>
    <x v="18"/>
    <s v="SRBM"/>
    <m/>
    <x v="39"/>
    <s v="Munchon, Kangwong Province"/>
    <m/>
    <n v="39.281500000000001"/>
    <n v="127.377"/>
    <s v="Sea of Japan or East Sea"/>
    <s v="90 km"/>
    <s v="350 km"/>
    <x v="0"/>
    <x v="0"/>
    <s v="On October 9 (local time), North Korea launched two KN-25 rockets from a dock in Munchon, on North Korea's east coast. The South Korean Joint Chiefs of Staff stated the missiles were detected between 1:48 and 1:58 AM local time and launched from Munchon, Kangwon Province, with a range of 350 km and an apogee of 90 km. The Japanese government noted that the missiles were launched at 1:47 and 1:53 AM local time with a range of 350 km and an apogee of 100 km. The Japanese government also stated that the missiles may have been launched from the sea._x000a__x000a_Using images released by North Korea on October 9, analysts geolocated a the launch to a dock in Munchon. According to North Korea, &quot;the firing drill of the super-large multiple rocket launchers was waged in simulating the strike of the enemies' main ports at dawn of October 9.&quot;"/>
    <s v="https://en.yna.co.kr/view/AEN20221009000354325?section=national/defense_x000a_https://www.mod.go.jp/j/press/news/2022/10/09b.html_x000a_http://kcna.kp/en/article/q/b99a0b7ec8b44d08af33e5402ebf5d6c.kcmsf"/>
  </r>
  <r>
    <x v="111"/>
    <d v="2022-10-10T00:00:00"/>
    <d v="1899-12-30T16:53:00"/>
    <x v="18"/>
    <s v="SRBM"/>
    <m/>
    <x v="39"/>
    <s v="Munchon, Kangwong Province"/>
    <m/>
    <n v="39.281500000000001"/>
    <n v="127.377"/>
    <s v="Sea of Japan or East Sea"/>
    <s v="90 km"/>
    <s v="350 km"/>
    <x v="0"/>
    <x v="0"/>
    <s v="2 of 2 tests"/>
    <s v="https://en.yna.co.kr/view/AEN20221009000354325?section=national/defense_x000a_https://www.mod.go.jp/j/press/news/2022/10/09b.html_x000a_http://kcna.kp/en/article/q/b99a0b7ec8b44d08af33e5402ebf5d6c.kcmsf"/>
  </r>
  <r>
    <x v="112"/>
    <d v="2022-10-19T00:00:00"/>
    <d v="1899-12-30T16:47:00"/>
    <x v="1"/>
    <s v="SRBM"/>
    <m/>
    <x v="36"/>
    <s v="Sunan District, Pyongyang"/>
    <m/>
    <n v="39.20299"/>
    <n v="125.70926"/>
    <s v="Sea of Japan or East Sea"/>
    <s v="50 km"/>
    <s v="700 km"/>
    <x v="0"/>
    <x v="2"/>
    <s v="On October 14 (local time), North Korea launched a short-range ballistic missile. According to the South Korean Joint Chiefs of Staff, the launch was detected at 1:49 AM and orginated from Sunan, flying 700 km with an apogee of 50 km. The Japanese government stated that the missile was launched at 1:47 AM and flew 650 km with an apogee of 50 km. The launch followed artillery drills by both South and North Korea."/>
    <s v="https://en.yna.co.kr/view/AEN20221014000555325?section=national/defense_x000a_https://www.mod.go.jp/j/press/news/2022/10/14b.html_x000a_http://kcna.kp/kp/article/q/66231a15d35be47fe628133314d51be2.kcmsf"/>
  </r>
  <r>
    <x v="113"/>
    <d v="2022-11-02T00:00:00"/>
    <d v="1899-12-30T02:59:00"/>
    <x v="1"/>
    <s v="SRBM"/>
    <m/>
    <x v="25"/>
    <s v="Kangwon Province, (North Korea)"/>
    <m/>
    <n v="38.953797000000002"/>
    <n v="127.891882"/>
    <s v="Sea of Japan or East Sea"/>
    <s v="24 km"/>
    <s v="230 km"/>
    <x v="0"/>
    <x v="2"/>
    <s v="North Korea launched two short-range ballistic missiles on October 28 (local time). According to  the South Korean Joint Chiefs of Staff, the launches were detected between 11:59 AM and 12:18 PM from the Tongchan area, and flew 230 km with an apogee of 24 kilometers. The Japanese ministry of defense did not provide launch data in its press release, and North Korea did not issue a statement."/>
    <s v="https://en.yna.co.kr/view/AEN20221028005657325_x000a_https://www.mod.go.jp/j/press/news/2022/10/28c.html"/>
  </r>
  <r>
    <x v="113"/>
    <d v="2022-11-02T00:00:00"/>
    <d v="1899-12-30T03:18:00"/>
    <x v="1"/>
    <s v="SRBM"/>
    <m/>
    <x v="25"/>
    <s v="Kangwon Province, (North Korea)"/>
    <m/>
    <n v="38.953797000000002"/>
    <n v="127.891882"/>
    <s v="Sea of Japan or East Sea"/>
    <s v="24 km"/>
    <s v="230 km"/>
    <x v="0"/>
    <x v="2"/>
    <s v="2 of 2 tests"/>
    <s v="https://en.yna.co.kr/view/AEN20221028005657325_x000a_https://www.mod.go.jp/j/press/news/2022/10/28c.html"/>
  </r>
  <r>
    <x v="114"/>
    <d v="2022-11-02T00:00:00"/>
    <d v="1899-12-30T21:51:00"/>
    <x v="1"/>
    <s v="SRBM"/>
    <m/>
    <x v="34"/>
    <s v="Uiju County, North Pyongan Province"/>
    <m/>
    <n v="40.025846999999999"/>
    <n v="124.57793599999999"/>
    <s v="Yellow Sea or West Sea"/>
    <s v="Unknown"/>
    <s v="Unknown"/>
    <x v="0"/>
    <x v="0"/>
    <s v="November 2, 2022 (local time) was one of the busiest days in the history of North Korean missile testing to date, with at least 23 missile launches including both ballistic and surface-to-air missiles. The launches coincided with (and were likely a response to) the beginning of the annual joint Republic of Korea Air Force - US Air Force exercise. For 2022, Vigilant Storm (previously called the Combined Flying Training Event or CTFE) involved approximately 240 aircraft flying 1600 sorties - a record number for the exercise. According to the South Korean Joint Chiefs of Staff, the first launches detected were four SRBMs from North Pyongan Province starting at 6:51 AM. These launches were visible from the Chinese border, and analysts were able to determine the approximate launch area using pictures posted to social media. The missiles landed in the Yellow Sea, making this the first known instance of North Korea launching a ballistic missile on a westward flight path. North Korea described these launches as &quot;simulating the strike on the enemy's air force base&quot; using &quot;dispersion warheads and underground infiltration warheads.&quot;"/>
    <s v="https://en.yna.co.kr/view/AEN20221102010351325?section=nk/nk_x000a_https://twitter.com/ISNJH/status/1587675904951533570?s=20&amp;t=-4H5Va5ODeZmSEatqvs1RA_x000a_https://www.pacom.mil/Media/News/News-Article-View/Article/3205401/us-air-force-and-rok-air-force-conduct-large-scale-joint-air-training-event-vig/_x000a_http://kcna.kp/en/article/q/134a0eb1839cb01381c703e99144182130cb56020d690e14f2cca0172b52bc0f.kcmsf"/>
  </r>
  <r>
    <x v="114"/>
    <d v="2022-11-02T00:00:00"/>
    <d v="1899-12-30T21:51:00"/>
    <x v="1"/>
    <s v="SRBM"/>
    <m/>
    <x v="34"/>
    <s v="Uiju County, North Pyongan Province"/>
    <m/>
    <n v="40.025846999999999"/>
    <n v="124.57793599999999"/>
    <s v="Yellow Sea or West Sea"/>
    <s v="Unknown"/>
    <s v="Unknown"/>
    <x v="0"/>
    <x v="0"/>
    <s v="2 of 4 tests"/>
    <s v="https://en.yna.co.kr/view/AEN20221102010351325?section=nk/nk_x000a_https://twitter.com/ISNJH/status/1587675904951533570?s=20&amp;t=-4H5Va5ODeZmSEatqvs1RA_x000a_https://www.pacom.mil/Media/News/News-Article-View/Article/3205401/us-air-force-and-rok-air-force-conduct-large-scale-joint-air-training-event-vig/_x000a_http://kcna.kp/en/article/q/134a0eb1839cb01381c703e99144182130cb56020d690e14f2cca0172b52bc0f.kcmsf"/>
  </r>
  <r>
    <x v="114"/>
    <d v="2022-11-02T00:00:00"/>
    <d v="1899-12-30T21:51:00"/>
    <x v="1"/>
    <s v="SRBM"/>
    <m/>
    <x v="34"/>
    <s v="Uiju County, North Pyongan Province"/>
    <m/>
    <n v="40.025846999999999"/>
    <n v="124.57793599999999"/>
    <s v="Yellow Sea or West Sea"/>
    <s v="Unknown"/>
    <s v="Unknown"/>
    <x v="0"/>
    <x v="0"/>
    <s v="3 of 4 tests"/>
    <s v="https://en.yna.co.kr/view/AEN20221102010351325?section=nk/nk_x000a_https://twitter.com/ISNJH/status/1587675904951533570?s=20&amp;t=-4H5Va5ODeZmSEatqvs1RA_x000a_https://www.pacom.mil/Media/News/News-Article-View/Article/3205401/us-air-force-and-rok-air-force-conduct-large-scale-joint-air-training-event-vig/_x000a_http://kcna.kp/en/article/q/134a0eb1839cb01381c703e99144182130cb56020d690e14f2cca0172b52bc0f.kcmsf"/>
  </r>
  <r>
    <x v="114"/>
    <d v="2022-11-02T00:00:00"/>
    <d v="1899-12-30T21:51:00"/>
    <x v="1"/>
    <s v="SRBM"/>
    <m/>
    <x v="34"/>
    <s v="Uiju County, North Pyongan Province"/>
    <m/>
    <n v="40.025846999999999"/>
    <n v="124.57793599999999"/>
    <s v="Yellow Sea or West Sea"/>
    <s v="Unknown"/>
    <s v="Unknown"/>
    <x v="0"/>
    <x v="0"/>
    <s v="4 of 4 tests"/>
    <s v="https://en.yna.co.kr/view/AEN20221102010351325?section=nk/nk_x000a_https://twitter.com/ISNJH/status/1587675904951533570?s=20&amp;t=-4H5Va5ODeZmSEatqvs1RA_x000a_https://www.pacom.mil/Media/News/News-Article-View/Article/3205401/us-air-force-and-rok-air-force-conduct-large-scale-joint-air-training-event-vig/_x000a_http://kcna.kp/en/article/q/134a0eb1839cb01381c703e99144182130cb56020d690e14f2cca0172b52bc0f.kcmsf"/>
  </r>
  <r>
    <x v="114"/>
    <d v="2022-11-02T00:00:00"/>
    <d v="1899-12-30T23:51:00"/>
    <x v="1"/>
    <s v="SRBM"/>
    <m/>
    <x v="5"/>
    <s v="Kangwon Province, (North Korea)"/>
    <m/>
    <n v="39.167700000000004"/>
    <n v="127.4817"/>
    <s v="Sea of Japan or East Sea"/>
    <s v="100 km"/>
    <s v="200 km"/>
    <x v="0"/>
    <x v="2"/>
    <s v="According to the South Korean Joint Chiefs of Staff, the next three launches were detected at approximately 8:51 AM local time from the Wonsan area. One of the missiles flew southeast, crossing the inter-Korean maritime border (called the Northern Limit Line or NLL) and landing in South Korean territorial waters. The missile landed 26 km south of the NLL, in an area 57 km east of the South Korean city of Sokcho. This is the first time North Korea has launched a missile across the NLL. The Japanese Ministry of Defense detected at least two missiles at approximately 8:50 AM, with one travelling 150 km east and reaching an apogee of 150 km, and the other (likely the missile that crossed the NLL) travelling 200 km southeast and reaching an apogee of 100 km. Several hours later, South Korea responded, with F-15K and KF-16 aircraft launching 3 SLAM-ER missiles across the NLL into North Korean territorial waters. Following this test, at 9:12 AM, and again at 4:30 PM, North Korea conducted a series of missile launches totalling at least 16 weapons. South Korea identified these as a mix of surface to air missiles (SAMs) and SRBMs, but a subsequent North Korean press release indicated that 23 SAMs were launched. It is possible that SAMs were fired without targets, which appeared on South Korean radars as following a ballistic trajectory."/>
    <s v="https://en.yna.co.kr/view/AEN20220307009055325?input=tw_x000a_https://www.mod.go.jp/j/press/news/2022/11/02c.html_x000a_http://kcna.kp/en/article/q/134a0eb1839cb01381c703e99144182130cb56020d690e14f2cca0172b52bc0f.kcmsf"/>
  </r>
  <r>
    <x v="114"/>
    <d v="2022-11-02T00:00:00"/>
    <d v="1899-12-30T23:51:00"/>
    <x v="1"/>
    <s v="SRBM"/>
    <m/>
    <x v="5"/>
    <s v="Kangwon Province, (North Korea)"/>
    <m/>
    <n v="39.167700000000004"/>
    <n v="127.4817"/>
    <s v="Sea of Japan or East Sea"/>
    <s v="150 km"/>
    <s v="150 km"/>
    <x v="0"/>
    <x v="2"/>
    <s v="2 of 3 tests"/>
    <s v="https://en.yna.co.kr/view/AEN20220307009055325?input=tw_x000a_https://www.mod.go.jp/j/press/news/2022/11/02c.html_x000a_http://kcna.kp/en/article/q/134a0eb1839cb01381c703e99144182130cb56020d690e14f2cca0172b52bc0f.kcmsf"/>
  </r>
  <r>
    <x v="114"/>
    <d v="2022-11-02T00:00:00"/>
    <d v="1899-12-30T23:51:00"/>
    <x v="1"/>
    <s v="SRBM"/>
    <m/>
    <x v="5"/>
    <s v="Kangwon Province, (North Korea)"/>
    <m/>
    <n v="39.167700000000004"/>
    <n v="127.4817"/>
    <s v="Sea of Japan or East Sea"/>
    <s v="150 km"/>
    <s v="150 km"/>
    <x v="0"/>
    <x v="2"/>
    <s v="3 of 3 tests"/>
    <s v="https://en.yna.co.kr/view/AEN20220307009055325?input=tw_x000a_https://www.mod.go.jp/j/press/news/2022/11/02c.html_x000a_http://kcna.kp/en/article/q/134a0eb1839cb01381c703e99144182130cb56020d690e14f2cca0172b52bc0f.kcmsf"/>
  </r>
  <r>
    <x v="115"/>
    <d v="2022-11-02T00:00:00"/>
    <d v="1899-12-30T22:39:00"/>
    <x v="1"/>
    <s v="ICBM"/>
    <m/>
    <x v="36"/>
    <s v="Sunan District, Pyongyang"/>
    <m/>
    <n v="39.20299"/>
    <n v="125.70926"/>
    <s v="Sea of Japan or East Sea"/>
    <s v="1920 km"/>
    <s v="760 km"/>
    <x v="0"/>
    <x v="1"/>
    <s v="The following day, November 3, North Korea conducted six more ballistic missile launches. The first was an apparent ICBM test that failed during the second stage burn. The South Korean Joint Chiefs of Staff stated that the launch, which they believed to be a Hwasong-17, was detected at 7:40 AM local time from near Sunan, and travelled 760 km with an apogee of 1920 km. An unnamed source told Yonhap that &quot;Following the second stage separation, however, the ICBM seems to have failed in normal flight.&quot; The Japanese Ministry of Defense stated that the missile was launched at 7:39 AM and travelled 750 km, reaching an apogee of approximately 2000 km. North Korea described the test by saying &quot;At the request of the Academy of Defence Science on the second day of the operations, the KPA conducted important test-fire of ballistic missile to verify the movement reliability of a special functional warhead paralyzing the operation command system of the enemy.&quot; The images accompanying the North Korean press release included one photograph of a Hwasong-15 launch."/>
    <s v="https://en.yna.co.kr/view/AEN20221005004357325?section=nk/nk_x000a_https://www.mod.go.jp/j/press/news/2022/11/03b.html_x000a_http://kcna.kp/en/article/q/134a0eb1839cb01381c703e99144182130cb56020d690e14f2cca0172b52bc0f.kcmsf"/>
  </r>
  <r>
    <x v="115"/>
    <d v="2022-11-02T00:00:00"/>
    <d v="1899-12-30T23:39:00"/>
    <x v="1"/>
    <s v="SRBM"/>
    <m/>
    <x v="27"/>
    <s v="Kaechon, South Pyongan Province"/>
    <m/>
    <n v="39.752321000000002"/>
    <n v="125.899905"/>
    <s v="Sea of Japan or East Sea"/>
    <s v="70 km"/>
    <s v="330 lm"/>
    <x v="0"/>
    <x v="0"/>
    <s v="One hour later, North Korea launched two SRBMs. The South Korean Joint Chiefs of Staff stated the launches were detected near Kaechon at 8:39 AM local time, and travelled 330 km with an apogee of 70 km. The Japanese ministry of Defense stated that the missiles were launched at 8:39 and 8:48 AM and travelled approximately 350 km with an apogee of about 50 km. Several hours after this test, South Korea announced an extension to the Vigilant Storm exercise. North Korea described the 5 short-range launches on November 3 as &quot;five super-large multiple launch missiles and tactical ballistic missiles of various missions.&quot;"/>
    <s v="https://en.yna.co.kr/view/AEN20221005004357325?section=nk/nk_x000a_https://www.mod.go.jp/j/press/news/2022/11/03b.html_x000a_http://kcna.kp/en/article/q/134a0eb1839cb01381c703e99144182130cb56020d690e14f2cca0172b52bc0f.kcmsf"/>
  </r>
  <r>
    <x v="115"/>
    <d v="2022-11-02T00:00:00"/>
    <d v="1899-12-30T23:48:00"/>
    <x v="1"/>
    <s v="SRBM"/>
    <m/>
    <x v="27"/>
    <s v="Kaechon, South Pyongan Province"/>
    <m/>
    <n v="39.752321000000002"/>
    <n v="125.899905"/>
    <s v="Sea of Japan or East Sea"/>
    <s v="70 km"/>
    <s v="330 lm"/>
    <x v="0"/>
    <x v="0"/>
    <s v="2 of 2 tests"/>
    <s v="https://en.yna.co.kr/view/AEN20221005004357325?section=nk/nk_x000a_https://www.mod.go.jp/j/press/news/2022/11/03b.html_x000a_http://kcna.kp/en/article/q/134a0eb1839cb01381c703e99144182130cb56020d690e14f2cca0172b52bc0f.kcmsf"/>
  </r>
  <r>
    <x v="116"/>
    <d v="2022-11-28T00:00:00"/>
    <d v="1899-12-30T12:34:00"/>
    <x v="1"/>
    <s v="SRBM"/>
    <m/>
    <x v="40"/>
    <s v="Koksan, North Hwanghae Province"/>
    <m/>
    <n v="38.78"/>
    <n v="126.67"/>
    <s v="Sea of Japan or East Sea"/>
    <s v="130 km"/>
    <s v="490 km"/>
    <x v="0"/>
    <x v="0"/>
    <s v="Following the decision by the US and South Korea to extend Vigilant Storm, North Korea issued a press release condemning the decision, and subsequently launched three SRBMs. The South Korean Joint Chiefs of Staff stated that the launches were detected near Koksan at around 9:35 PM, and travelled 490 km with an apogee of approximately 130 km. The Japanese Ministry of Defense stated that the missiles were launched at 9:34, 9:39, and 9:42 PM and travelled approximately 500 km with an apogee of about 150 km."/>
    <s v="https://en.yna.co.kr/view/AEN20220307008954325?input=tw_x000a_https://www.mod.go.jp/j/press/news/2022/11/03d.html_x000a_http://kcna.kp/en/article/q/134a0eb1839cb01381c703e99144182130cb56020d690e14f2cca0172b52bc0f.kcmsf_x000a_http://kcna.kp/en/article/q/134a0eb1839cb01381c703e99144182172074bcc258c92f396be29c5b4329d4c.kcmsf"/>
  </r>
  <r>
    <x v="116"/>
    <d v="2022-11-28T00:00:00"/>
    <d v="1899-12-30T12:39:00"/>
    <x v="1"/>
    <s v="SRBM"/>
    <m/>
    <x v="40"/>
    <s v="Koksan, North Hwanghae Province"/>
    <m/>
    <n v="38.78"/>
    <n v="126.67"/>
    <s v="Sea of Japan or East Sea"/>
    <s v="130 km"/>
    <s v="490 km"/>
    <x v="0"/>
    <x v="0"/>
    <s v="2 of 3 tests"/>
    <s v="https://en.yna.co.kr/view/AEN20220307008954325?input=tw_x000a_https://www.mod.go.jp/j/press/news/2022/11/03d.html_x000a_http://kcna.kp/en/article/q/134a0eb1839cb01381c703e99144182130cb56020d690e14f2cca0172b52bc0f.kcmsf_x000a_http://kcna.kp/en/article/q/134a0eb1839cb01381c703e99144182172074bcc258c92f396be29c5b4329d4c.kcmsf"/>
  </r>
  <r>
    <x v="116"/>
    <d v="2022-11-28T00:00:00"/>
    <d v="1899-12-30T12:42:00"/>
    <x v="1"/>
    <s v="SRBM"/>
    <m/>
    <x v="40"/>
    <s v="Koksan, North Hwanghae Province"/>
    <m/>
    <n v="38.78"/>
    <n v="126.67"/>
    <s v="Sea of Japan or East Sea"/>
    <s v="130 km"/>
    <s v="490 km"/>
    <x v="0"/>
    <x v="0"/>
    <s v="3 of 3 tests"/>
    <s v="https://en.yna.co.kr/view/AEN20220307008954325?input=tw_x000a_https://www.mod.go.jp/j/press/news/2022/11/03d.html_x000a_http://kcna.kp/en/article/q/134a0eb1839cb01381c703e99144182130cb56020d690e14f2cca0172b52bc0f.kcmsf_x000a_http://kcna.kp/en/article/q/134a0eb1839cb01381c703e99144182172074bcc258c92f396be29c5b4329d4c.kcmsf"/>
  </r>
  <r>
    <x v="117"/>
    <d v="2022-11-28T00:00:00"/>
    <d v="1899-12-30T06:31:00"/>
    <x v="1"/>
    <s v="SRBM"/>
    <m/>
    <x v="41"/>
    <s v="Sukchon, South Pyongan Province"/>
    <m/>
    <n v="39.42"/>
    <n v="125.63"/>
    <s v="Sea of Japan or East Sea"/>
    <s v="30 km"/>
    <s v="290 km"/>
    <x v="0"/>
    <x v="2"/>
    <s v="On November 9, North Korea conducted an additional SRBM launch. The South Korean Joint Chiefs of staff stated that that the launch was detected from near Sukchon at 3:31 PM local time, and flew 290 km with an apogee of 30 km. The Japanese Ministry of Defense stated that the missile was launched at 3:31 PM and flew about 250 km &quot;at an extremely low altitude of about 50 km or less&quot;. North Korea did not issue a press release about the launch."/>
    <s v="https://en.yna.co.kr/view/AEN20221109006953325_x000a_https://www.mod.go.jp/j/press/news/2022/11/09c.html"/>
  </r>
  <r>
    <x v="118"/>
    <d v="2022-11-28T00:00:00"/>
    <d v="1899-12-30T01:47:00"/>
    <x v="1"/>
    <s v="SRBM"/>
    <m/>
    <x v="5"/>
    <s v="Kangwon Province, (North Korea)"/>
    <m/>
    <n v="39.167700000000004"/>
    <n v="127.4817"/>
    <s v="Sea of Japan or East Sea"/>
    <s v="47 km"/>
    <s v="240 km"/>
    <x v="0"/>
    <x v="2"/>
    <s v="On November 17, North Korea conducted an SRBM launch. The South Korean Joint Chiefs of staff stated that that the launch was detected from near Wonsan at 10:48 AM local time, and flew 240 km with an apogee of 47 km. The Japanese Ministry of Defense stated that the missile was launched at 10:47 AM, but did not provide any trajectory infomration. North Korea did not issue a press release about the launch."/>
    <s v="https://en.yna.co.kr/view/AEN20221117003754325_x000a_https://www.mod.go.jp/j/press/news/2022/11/17c.html"/>
  </r>
  <r>
    <x v="119"/>
    <d v="2022-11-28T00:00:00"/>
    <d v="1899-12-30T01:14:00"/>
    <x v="26"/>
    <s v="ICBM"/>
    <m/>
    <x v="20"/>
    <s v="Pyongyang, North Korea"/>
    <m/>
    <n v="39.200158999999999"/>
    <n v="125.67325599999999"/>
    <s v="Sea of Japan or East Sea"/>
    <s v="6100 km"/>
    <s v="1000 km"/>
    <x v="0"/>
    <x v="0"/>
    <s v="On November 18, North Korea test launched an ICBM. According to the South Korean Joint Chiefs of Staff, the launch was detected at 10:15 AM local time from Sunan and flew 1000 km, reaching an apogee of 6100 km. Yonhap additionaly stated that the missile was believed to be a Hwasong-17. The Japanese Ministry of Defense stated the missile was launched at 10:14 AM and flew for 69 minutes, reaching a range of 1000 km and an apogee of 6000 km, impacting 200 km west of Oshima Island at 11:23 AM. The North Korean press release stated the missile flew for 4135 seconds, traveling 999.2 km downrange and reaching an apogee of 6040.9 km. The press release and accompanying photos and video indicated that this was the first successful Hwasong-17 launch. Kim's daughter and wife also attended the test, and his daughter was prominently featured alongside Kim in many of the pictures."/>
    <s v="https://en.yna.co.kr/view/AEN20221104001655325?section=nk/nk_x000a_https://www.mod.go.jp/j/press/news/2022/11/18c.html_x000a_http://kcna.kp/en/article/q/3d89e96d4ca3a9372b55987333d3e2c8.kcmsf"/>
  </r>
  <r>
    <x v="120"/>
    <d v="2023-01-25T00:00:00"/>
    <d v="1899-12-30T02:11:00"/>
    <x v="1"/>
    <s v="MRBM"/>
    <m/>
    <x v="3"/>
    <s v="Cholsan County, North Pyongan Province"/>
    <m/>
    <n v="39.659599999999998"/>
    <n v="124.70569999999999"/>
    <s v="Sea of Japan or East Sea"/>
    <s v="550 km"/>
    <s v="500 km"/>
    <x v="0"/>
    <x v="0"/>
    <s v="On December 18, North Korea launched two medium-range ballistic missiles. According to the South Korean Joint Chiefs of Staff, the launches were detected from near Tongchang-ri at 11:13 AM and 12:05 PM local time. The missiles were fired at a steep angle and flew 500 kilometers. The Japanese Ministry of Defense stated that the missiles were launched at 11:11 and 11:52 AM, reached an apogee of 550 kilometers, and travelled 500 kilometers. North Korea stated that the launches were carried out by NADA and were primarily focused on testing satellite photography and data transmission. The payload reportedly included &quot;one panchromatic camera for 20m resolution test, two multispectral cameras, video transmitter and transmitters and receivers of various bands, control devices and batteries.&quot; The launch vehicle appeared to be either Scud- or Nodong-derived."/>
    <s v="https://en.yna.co.kr/view/AEN20221218001257315?section=nk/nk_x000a_https://www.mod.go.jp/j/press/news/2022/12/18b.html_x000a_http://kcna.kp/en/article/q/134a0eb1839cb01381c703e9914418219e27e3287f830c210ca0ac62f374129f.kcmsf"/>
  </r>
  <r>
    <x v="120"/>
    <d v="2023-01-25T00:00:00"/>
    <d v="1899-12-30T02:52:00"/>
    <x v="1"/>
    <s v="MRBM"/>
    <m/>
    <x v="3"/>
    <s v="Cholsan County, North Pyongan Province"/>
    <m/>
    <n v="39.659599999999998"/>
    <n v="124.70569999999999"/>
    <s v="Sea of Japan or East Sea"/>
    <s v="550 km"/>
    <s v="500 km"/>
    <x v="0"/>
    <x v="0"/>
    <s v="2 of 2 tests"/>
    <s v="https://en.yna.co.kr/view/AEN20221218001257315?section=nk/nk_x000a_https://www.mod.go.jp/j/press/news/2022/12/18b.html_x000a_http://kcna.kp/en/article/q/134a0eb1839cb01381c703e9914418219e27e3287f830c210ca0ac62f374129f.kcmsf"/>
  </r>
  <r>
    <x v="121"/>
    <d v="2023-01-25T00:00:00"/>
    <d v="1899-12-30T07:31:00"/>
    <x v="1"/>
    <s v="SRBM"/>
    <m/>
    <x v="36"/>
    <s v="Sunan District, Pyongyang"/>
    <m/>
    <n v="39.20299"/>
    <n v="125.70926"/>
    <s v="Sea of Japan or East Sea"/>
    <s v="Unknown"/>
    <s v="250 km"/>
    <x v="0"/>
    <x v="2"/>
    <s v="On December 23, North Korea launched two short-range ballistic missiles. According to the South Korean Joint Chiefs of Staff, the launches were detected from the Sunan area at 4:32 PM, with one missile flying 250 kilometers and the other flying 350 kilometers. The Japanese Ministry of Defense stated that at least one missile was launched at 4:31 PM, travelling 300 kilometers with an apogee of 50 kilometers. "/>
    <s v="https://en.yna.co.kr/view/AEN20221223008254325?section=search_x000a_https://www.mod.go.jp/j/press/news/2022/12/23c.html"/>
  </r>
  <r>
    <x v="121"/>
    <d v="2023-01-25T00:00:00"/>
    <s v="Unknown"/>
    <x v="1"/>
    <s v="SRBM"/>
    <m/>
    <x v="36"/>
    <s v="Sunan District, Pyongyang"/>
    <m/>
    <n v="39.20299"/>
    <n v="125.70926"/>
    <s v="Sea of Japan or East Sea"/>
    <s v="50 km"/>
    <s v="350 km"/>
    <x v="0"/>
    <x v="2"/>
    <s v="2 of 2 tests"/>
    <s v="https://en.yna.co.kr/view/AEN20221223008254325?section=search_x000a_https://www.mod.go.jp/j/press/news/2022/12/23c.html"/>
  </r>
  <r>
    <x v="122"/>
    <d v="2023-01-25T00:00:00"/>
    <d v="1899-12-30T23:01:00"/>
    <x v="18"/>
    <s v="SRBM"/>
    <m/>
    <x v="42"/>
    <s v="Chunghwa County, North Hwanghae"/>
    <m/>
    <n v="38.875"/>
    <n v="125.926"/>
    <s v="Sea of Japan or East Sea"/>
    <s v="100 km"/>
    <s v="350 km"/>
    <x v="0"/>
    <x v="0"/>
    <s v="On December 31, North Korea launched 3 short-range ballistic missiles. According to the South Korean Joint Chiefs of Staff, the launches were detected at 8:00 AM from Chunghwa County and travelled 350 kilometers. The Japanese Ministry of Defense stated that the missiles were launched at 8:01, 8:14, and 8:15 AM, and all travelled 350 kilometers with an apogee of 100 kilometers. North Korea stated that the test was of (KN-25) super-large multiple rocket launchers."/>
    <s v="https://en.yna.co.kr/view/AEN20221231000454325_x000a_https://www.mod.go.jp/j/press/news/2022/12/31b.html_x000a_http://kcna.kp/en/article/q/5da7278a8eb1dbd31e114976a0829424.kcmsf"/>
  </r>
  <r>
    <x v="122"/>
    <d v="2023-01-25T00:00:00"/>
    <d v="1899-12-30T23:14:00"/>
    <x v="18"/>
    <s v="SRBM"/>
    <m/>
    <x v="42"/>
    <s v="Chunghwa County, North Hwanghae"/>
    <m/>
    <n v="38.875"/>
    <n v="125.926"/>
    <s v="Sea of Japan or East Sea"/>
    <s v="100 km"/>
    <s v="350 km"/>
    <x v="0"/>
    <x v="0"/>
    <s v="2 of 3 tests"/>
    <s v="https://en.yna.co.kr/view/AEN20221231000454325_x000a_https://www.mod.go.jp/j/press/news/2022/12/31b.html_x000a_http://kcna.kp/en/article/q/5da7278a8eb1dbd31e114976a0829424.kcmsf"/>
  </r>
  <r>
    <x v="122"/>
    <d v="2023-01-25T00:00:00"/>
    <d v="1899-12-30T23:15:00"/>
    <x v="18"/>
    <s v="SRBM"/>
    <m/>
    <x v="42"/>
    <s v="Chunghwa County, North Hwanghae"/>
    <m/>
    <n v="38.875"/>
    <n v="125.926"/>
    <s v="Sea of Japan or East Sea"/>
    <s v="100 km"/>
    <s v="350 km"/>
    <x v="0"/>
    <x v="0"/>
    <s v="3 of 3 tests"/>
    <s v="https://en.yna.co.kr/view/AEN20221231000454325_x000a_https://www.mod.go.jp/j/press/news/2022/12/31b.html_x000a_http://kcna.kp/en/article/q/5da7278a8eb1dbd31e114976a0829424.kcmsf"/>
  </r>
  <r>
    <x v="123"/>
    <d v="2023-03-01T00:00:00"/>
    <d v="1899-12-30T08:21:00"/>
    <x v="16"/>
    <s v="ICBM"/>
    <m/>
    <x v="20"/>
    <s v="Pyongyang, North Korea"/>
    <m/>
    <n v="39.200158999999999"/>
    <n v="125.67325599999999"/>
    <s v="Sea of Japan or East Sea"/>
    <s v="5700 km"/>
    <s v="900 km"/>
    <x v="0"/>
    <x v="0"/>
    <s v="On February 18, 2023, North Korea conducted what it called an ICBM launching drill. According to the South Korean Joint Chiefs of staff, the launch was detected at 5:22 PM local time and flew to a range of 900 km. The Japanese Ministry of Defense stated that the missile was launched at 5:21 PM and flew for 66 minutes, reaching a range of 900 km and an apogee of 5700 km. A North Korean press release stated that the launch was a drill of an operational missile unit, under the guidance of the Missile General Bureau. The launching unit, identified as &quot;the First Red Flag Hero Company,&quot; was placed on standby at dawn on February 18, and received the launch order at 8:00 AM. The press release indicated that the missile was a Hwasong-15, and that it flew for 4015 seconds, travelling 989 km downrange and reaching an apogee of 5768.5 km."/>
    <s v="https://en.yna.co.kr/view/AEN20230218003053325?section=nk/nk_x000a_https://www.mod.go.jp/j/press/news/2023/02/18c.html_x000a_http://kcna.kp/en/article/q/ac87f580ebf5dcb1a26a8191412a04cd.kcmsf"/>
  </r>
  <r>
    <x v="124"/>
    <d v="2023-03-01T00:00:00"/>
    <d v="1899-12-30T21:59:00"/>
    <x v="18"/>
    <s v="SRBM"/>
    <m/>
    <x v="41"/>
    <s v="Sukchon, South Pyongan Province"/>
    <m/>
    <n v="39.42"/>
    <n v="125.63"/>
    <s v="Sea of Japan or East Sea"/>
    <s v="100 km"/>
    <s v="400 km"/>
    <x v="0"/>
    <x v="0"/>
    <s v="On February 20 (local time), North Korea launched two short-ranged ballistic missiles. According to the South Korean Joint Chiefs of Staff, the launches were detected from the Sukchon area between 7 and 7:11 AM, and travelled 390 and 340 km. The Japanese Ministry of Defense stated that the launches were detected at 6:59 and 7:10 AM and flew 400 and 350 km downrange, with apogees of 100 and 50 km, respectively. A North Korean press release stated that the missiles were (KN-25) 600 mm rockets, and tied the launches to a recent US-ROK air exercise. The launches were intended to demonstrate North Korea's ability to strike airfields in South Korea with tactical nuclear weapons. The press release stated the missiles 395 and 337 km, as part of an exercise during which other, non-firing units trained in tunnel positions."/>
    <s v="https://en.yna.co.kr/view/AEN20230220000955325?section=search_x000a_https://www.mod.go.jp/j/press/news/2023/02/20b.html_x000a_http://kcna.kp/en/article/q/134a0eb1839cb01381c703e991441821a256383e5abc2d7de51e60e0c2d7b8fe.kcmsf"/>
  </r>
  <r>
    <x v="124"/>
    <d v="2023-03-01T00:00:00"/>
    <d v="1899-12-30T22:10:00"/>
    <x v="18"/>
    <s v="SRBM"/>
    <m/>
    <x v="41"/>
    <s v="Sukchon, South Pyongan Province"/>
    <m/>
    <n v="39.42"/>
    <n v="125.63"/>
    <s v="Sea of Japan or East Sea"/>
    <s v="50 km"/>
    <s v="350 km"/>
    <x v="0"/>
    <x v="0"/>
    <s v="2 of 2 tests"/>
    <s v="https://en.yna.co.kr/view/AEN20230220000955325?section=search_x000a_https://www.mod.go.jp/j/press/news/2023/02/20b.html_x000a_http://kcna.kp/en/article/q/134a0eb1839cb01381c703e991441821a256383e5abc2d7de51e60e0c2d7b8fe.kcmsf"/>
  </r>
  <r>
    <x v="125"/>
    <d v="2023-03-09T00:00:00"/>
    <d v="1899-12-30T09:20:00"/>
    <x v="27"/>
    <s v="SRBM"/>
    <m/>
    <x v="43"/>
    <s v="South Pyongan Province"/>
    <m/>
    <n v="38.906999999999996"/>
    <n v="125.44"/>
    <s v="Yellow Sea or West Sea"/>
    <s v="Unknown"/>
    <s v="Unknown"/>
    <x v="0"/>
    <x v="0"/>
    <s v="On 9 March, 2023, North Korea launched a barrage of short-range ballistic missiles towards the Yellow Sea. The South Korean Joint Chiefs of Staff stated the launch from Nampo was detected at 6:20 PM local time and noted the possibility that North Korea had lobbed multiple SRBMs simultaneously from the same area. A North Korean press release included photographs indicating that six missiles were launched. Using the photos, open source analysts geolocated the launch to the shores of Lake Taesong, near a North Korean leadership compound. The launches came less than a week before major US-South Korean military exercises. The missiles launched were of a short-range type previously seen in an April 2022 test. The North Korean press release stated that the test was a demonstration of the 8th Fire Assault Company's capability to contain enemy maneuver capabilities by targeting enemy airfields."/>
    <s v="https://en.yna.co.kr/view/AEN20230309011454325?input=tw_x000a_http://kcna.kp/en/article/q/652a5688864998be4519e067ddee03ad.kcmsf_x000a_https://twitter.com/ColinZwirko/status/1633953143548522497?s=20"/>
  </r>
  <r>
    <x v="125"/>
    <d v="2023-03-23T00:00:00"/>
    <d v="1899-12-30T09:20:00"/>
    <x v="27"/>
    <s v="SRBM"/>
    <m/>
    <x v="43"/>
    <s v="South Pyongan Province"/>
    <m/>
    <n v="38.906999999999996"/>
    <n v="125.44"/>
    <s v="Yellow Sea or West Sea"/>
    <s v="Unknown"/>
    <s v="Unknown"/>
    <x v="0"/>
    <x v="0"/>
    <s v="2 of 6 tests"/>
    <s v="https://en.yna.co.kr/view/AEN20230309011454325?input=tw_x000a_http://kcna.kp/en/article/q/652a5688864998be4519e067ddee03ad.kcmsf_x000a_https://twitter.com/ColinZwirko/status/1633953143548522497?s=21"/>
  </r>
  <r>
    <x v="125"/>
    <d v="2023-03-23T00:00:00"/>
    <d v="1899-12-30T09:20:00"/>
    <x v="27"/>
    <s v="SRBM"/>
    <m/>
    <x v="43"/>
    <s v="South Pyongan Province"/>
    <m/>
    <n v="38.906999999999996"/>
    <n v="125.44"/>
    <s v="Yellow Sea or West Sea"/>
    <s v="Unknown"/>
    <s v="Unknown"/>
    <x v="0"/>
    <x v="0"/>
    <s v="3 of 6 tests"/>
    <s v="https://en.yna.co.kr/view/AEN20230309011454325?input=tw_x000a_http://kcna.kp/en/article/q/652a5688864998be4519e067ddee03ad.kcmsf_x000a_https://twitter.com/ColinZwirko/status/1633953143548522497?s=22"/>
  </r>
  <r>
    <x v="125"/>
    <d v="2023-03-23T00:00:00"/>
    <d v="1899-12-30T09:20:00"/>
    <x v="27"/>
    <s v="SRBM"/>
    <m/>
    <x v="43"/>
    <s v="South Pyongan Province"/>
    <m/>
    <n v="38.906999999999996"/>
    <n v="125.44"/>
    <s v="Yellow Sea or West Sea"/>
    <s v="Unknown"/>
    <s v="Unknown"/>
    <x v="0"/>
    <x v="0"/>
    <s v="4 of 6 tests"/>
    <s v="https://en.yna.co.kr/view/AEN20230309011454325?input=tw_x000a_http://kcna.kp/en/article/q/652a5688864998be4519e067ddee03ad.kcmsf_x000a_https://twitter.com/ColinZwirko/status/1633953143548522497?s=23"/>
  </r>
  <r>
    <x v="125"/>
    <d v="2023-03-23T00:00:00"/>
    <d v="1899-12-30T09:20:00"/>
    <x v="27"/>
    <s v="SRBM"/>
    <m/>
    <x v="43"/>
    <s v="South Pyongan Province"/>
    <m/>
    <n v="38.906999999999996"/>
    <n v="125.44"/>
    <s v="Yellow Sea or West Sea"/>
    <s v="Unknown"/>
    <s v="Unknown"/>
    <x v="0"/>
    <x v="0"/>
    <s v="5 of 6 tests"/>
    <s v="https://en.yna.co.kr/view/AEN20230309011454325?input=tw_x000a_http://kcna.kp/en/article/q/652a5688864998be4519e067ddee03ad.kcmsf_x000a_https://twitter.com/ColinZwirko/status/1633953143548522497?s=24"/>
  </r>
  <r>
    <x v="125"/>
    <d v="2023-03-23T00:00:00"/>
    <d v="1899-12-30T09:20:00"/>
    <x v="27"/>
    <s v="SRBM"/>
    <m/>
    <x v="43"/>
    <s v="South Pyongan Province"/>
    <m/>
    <n v="38.906999999999996"/>
    <n v="125.44"/>
    <s v="Yellow Sea or West Sea"/>
    <s v="Unknown"/>
    <s v="Unknown"/>
    <x v="0"/>
    <x v="0"/>
    <s v="6 of 6 tests"/>
    <s v="https://en.yna.co.kr/view/AEN20230309011454325?input=tw_x000a_http://kcna.kp/en/article/q/652a5688864998be4519e067ddee03ad.kcmsf_x000a_https://twitter.com/ColinZwirko/status/1633953143548522497?s=25"/>
  </r>
  <r>
    <x v="126"/>
    <d v="2023-03-23T00:00:00"/>
    <d v="1899-12-30T22:41:00"/>
    <x v="17"/>
    <s v="SRBM"/>
    <m/>
    <x v="44"/>
    <s v="Jangyon, Jangyon County, South Hwanghae Province"/>
    <m/>
    <n v="38.274999999999999"/>
    <n v="125.071"/>
    <s v="Sea of Japan or East Sea"/>
    <s v="Unknown"/>
    <s v="620 km"/>
    <x v="0"/>
    <x v="0"/>
    <s v="On March 14 (local time), North Korea launched two SRBMs. The South Korean Joint Chiefs of Staff stated that the launches were detected from the Changyon area between 7:41 and 7:51 AM and travelled 620 kilometers. A North Korean press release stated that the launches were conducted by the 11th firepower assault company for &quot;demonstration teaching&quot; and struck a target island off the shores of Pangjin-dong, North Hamgyong Province, at a distance of 611.4 kilometers. OSINT analysts geolocated the launch site using photographs included in the press release. The launches came one day after the start of joint US-South Korean military exercises, and several days before a bilateral South Korean-Japan summit (the first in twelve years)."/>
    <s v="https://en.yna.co.kr/view/AEN20230314001053325?input=tw_x000a_https://twitter.com/ColinZwirko/status/1635775681819975681_x000a_http://kcna.kp/en/article/q/134a0eb1839cb01381c703e991441821a7bc2aadebe6ae1c64c983c5f83105e0.kcmsf_x000a_https://www.npr.org/2023/03/15/1163633429/japan-south-korea-summit"/>
  </r>
  <r>
    <x v="126"/>
    <d v="2023-03-23T00:00:00"/>
    <d v="1899-12-30T22:51:00"/>
    <x v="17"/>
    <s v="SRBM"/>
    <m/>
    <x v="44"/>
    <s v="Jangyon, Jangyon County, South Hwanghae Province"/>
    <m/>
    <n v="38.274999999999999"/>
    <n v="125.071"/>
    <s v="Sea of Japan or East Sea"/>
    <s v="Unknown"/>
    <s v="620 km"/>
    <x v="0"/>
    <x v="0"/>
    <s v="2 of 2 tests"/>
    <s v="https://en.yna.co.kr/view/AEN20230314001053325?input=tw_x000a_https://twitter.com/ColinZwirko/status/1635775681819975681_x000a_http://kcna.kp/en/article/q/134a0eb1839cb01381c703e991441821a7bc2aadebe6ae1c64c983c5f83105e0.kcmsf_x000a_https://www.npr.org/2023/03/15/1163633429/japan-south-korea-summit"/>
  </r>
  <r>
    <x v="127"/>
    <d v="2023-03-23T00:00:00"/>
    <d v="1899-12-30T22:09:00"/>
    <x v="26"/>
    <s v="ICBM"/>
    <m/>
    <x v="20"/>
    <s v="Pyongyang, North Korea"/>
    <m/>
    <n v="39.200158999999999"/>
    <n v="125.67325599999999"/>
    <s v="Sea of Japan or East Sea"/>
    <s v="6000 km"/>
    <s v="1000 km"/>
    <x v="0"/>
    <x v="0"/>
    <s v="On the morning of April 16 (local time), North Korea conducted an ICBM launch. The South Korean Joint Chiefs of Staff stated that the launch from the Sunan area was detected at 7:10 AM and flew a lofted trajectory to a range of 1000 km. The Japanese Ministry of Defense stated that the missile was launched from the suburbs of Pyongyang at 7:09 AM and flew for approximately 70 minutes, reaching a range of 1000 km and a 6000 km apogee before impacting 200 km west of Oshima island. A Japanese Self Defense Forces F-15 fighter caught video of the reentry vehicle and upper stage reentering the atmosphere. A North Korean press release stated that the launch was a response to ongoing joint US-South Korea military exercises, and that the missile was launched from Pyongyang International Airport and flew for 4,151 seconds, reaching and apogee of 6045 km and range of 1000.2 km. The launch came the same day as the first bilateral South Korea-Japan summit in 12 years, and amid ongoing joint US-South Korea military exercises."/>
    <s v="https://en.yna.co.kr/view/AEN20230316000755325?section=nk/nk_x000a_https://www.mod.go.jp/j/press/news/2023/03/16d.html_x000a_http://kcna.kp/en/article/q/e6a5ad1eb4cf499d76874d5eb90e8258.kcmsf"/>
  </r>
  <r>
    <x v="128"/>
    <d v="2023-03-23T00:00:00"/>
    <d v="1899-12-30T02:05:00"/>
    <x v="30"/>
    <s v="SRBM"/>
    <m/>
    <x v="3"/>
    <s v="Cholsan County, North Pyongan Province"/>
    <m/>
    <n v="39.659599999999998"/>
    <n v="124.70569999999999"/>
    <s v="Sea of Japan or East Sea"/>
    <s v="50 km"/>
    <s v="800 km"/>
    <x v="0"/>
    <x v="0"/>
    <s v="On March 19, North Korea launched another SRBM. The South Korean Joint Chiefs of Staff stated that the launch was detected from the Tongchang-ri area at 11:05 AM local time and flew 800 kilometers. The Japanese Ministry of Defense stated that the missile was launched at 11:05 AM and flew 800 km with an apogee of 50 km, adding that the missile may have flown an irregular trajectory. A North Korean Press release stated that the launch was part of a two-day &quot;combined tactical drill&quot; to practice conducting tactical nuclear nuclear missions. North Korea stated that on March 18, several drills were conducted to examine the reliability of the command and control systems for tactical nuclear units. The March 19 missile launch, intended to simulate a strike on a &quot;major enemy target,&quot; included an inspection of the &quot;technical and mechanical devices&quot; and procedures for authenticating and approving a launch order. Photographs of the launch, which were geolocated to near the Sohae Satellite Launching Station, showed a KN-23 missile being hot-launched from a silo. The silo is new, and was constructed in less than two months. The launch occured amid ongoing US-South Korean military exercises."/>
    <s v="https://en.yna.co.kr/view/AEN20230319001254325?input=tw_x000a_https://www.mod.go.jp/j/press/news/2023/03/19b.html_x000a_https://twitter.com/dex_eve/status/1637611067051331585_x000a_http://kcna.kp/en/article/q/34d6735ae393854a9d2e9b8f94b0fa59.kcmsf"/>
  </r>
  <r>
    <x v="129"/>
    <d v="2023-04-19T00:00:00"/>
    <d v="1899-12-30T22:47:00"/>
    <x v="17"/>
    <s v="SRBM"/>
    <m/>
    <x v="42"/>
    <s v="Chunghwa County, North Hwanghae"/>
    <m/>
    <n v="38.875"/>
    <n v="125.926"/>
    <s v="Sea of Japan or East Sea"/>
    <s v="50 km"/>
    <s v="350 km"/>
    <x v="0"/>
    <x v="0"/>
    <s v="On March 27, 2023 (local time), North Korea launched two short-range ballistic missiles. The South Korean Joint Chiefs of Staff stated that the launches were detected from Chunghwa county between 7:47 AM and 8 AM and travelled 370 kilometers downrange. The Japanese Ministry of Defense stated that the missiles were launched at 7:47 and 7:57 AM, and travelled 350 kilometers, with an apogee of approximately 50 kilometers. According to a North Korean press release, the launches were an &quot;education demonstration&quot; carried out by the &quot;education company&quot; of the Missile General Bureau. The press release further stated that the test included an examination of the procedures for authenticating a nuclear attack order the launch approval system and an educational demonstration of the standard combat procedure, with the simulated warheads detonating 500 meters above the target. The launch was geolocated by analysts using photographs attached to the press release."/>
    <s v="https://en.yna.co.kr/view/AEN20230320001156325?section=nk/nk_x000a_https://www.mod.go.jp/j/press/news/2023/03/27b.html_x000a_http://kcna.kp/en/article/q/134a0eb1839cb01381c703e99144182120e9e66bf0e5c7b1499b3c376404aa9a.kcmsf_x000a_https://twitter.com/DaveSchmerler/status/1641082738231869447"/>
  </r>
  <r>
    <x v="129"/>
    <d v="2023-04-19T00:00:00"/>
    <d v="1899-12-30T22:57:00"/>
    <x v="17"/>
    <s v="SRBM"/>
    <m/>
    <x v="42"/>
    <s v="Chunghwa County, North Hwanghae"/>
    <m/>
    <n v="38.875"/>
    <n v="125.926"/>
    <s v="Sea of Japan or East Sea"/>
    <s v="50 km"/>
    <s v="350 km"/>
    <x v="0"/>
    <x v="0"/>
    <s v="2 of 2 tests"/>
    <s v="https://en.yna.co.kr/view/AEN20230320001156325?section=nk/nk_x000a_https://www.mod.go.jp/j/press/news/2023/03/27b.html_x000a_http://kcna.kp/en/article/q/134a0eb1839cb01381c703e99144182120e9e66bf0e5c7b1499b3c376404aa9a.kcmsf_x000a_https://twitter.com/DaveSchmerler/status/1641082738231869447"/>
  </r>
  <r>
    <x v="130"/>
    <d v="2023-04-19T00:00:00"/>
    <d v="1899-12-30T22:22:00"/>
    <x v="31"/>
    <s v="ICBM"/>
    <m/>
    <x v="45"/>
    <s v="Samsok District, Pyongyang"/>
    <m/>
    <n v="39.112000000000002"/>
    <n v="125.998"/>
    <s v="Sea of Japan or East Sea"/>
    <s v="Unknown"/>
    <s v="1000 km"/>
    <x v="0"/>
    <x v="0"/>
    <s v="On April 13, 2023 (local time), North Korea launched its first solid-propellant intercontinental ballistic missile, the Hwasong-18. The South Korean Joint Chiefs of Staff stated that the launch was detected from the vicinity of Pyongyang at 7:23 AM and travelled approximately 1000 kilometers downrange on a lofted trajectory. Yonhap initially reported the missile as an &quot;intermediate- or longer-range ballistic missile&quot;. The Japanese Ministry of Defense stated that the missile was launched at 7:22 am and possibly &quot;an ICBM-class ballistic missile&quot; but did not provide trajectory information. The launch initially prompted a J-ALERT for Hokkaido due to concerns the missile might impact in the vicinity of the island. The alert was subsequently cancelled, and the Ministry of Defense stated that the erroneous prediction may have been caused by the timing and location of the missile's stage separation. According to a North Korean press release, the launch was intended to verify the performance of the missile's solid rocket motors, stage separation systems and &quot;various functional control systems&quot;. The press release gave an unusual description of the trajectory, stating that the first stage flew on a standard trajectory, before firing the second and third stages vertically. Additionally, the speed of the missile was reduced by delaying ignition of upper stages and &quot;motor reactivation.&quot; The missile was cold launched from a tube attached to a 9-axle transporter-erector-launcher. The launch site was geolocated by analysts using photographs attached to the press release."/>
    <s v="https://en.yna.co.kr/view/AEN20230413000756325?input=tw_x000a_https://www.mod.go.jp/j/press/news/2023/04/13d.html_x000a_https://www.mod.go.jp/j/press/news/2023/04/21c.html_x000a_https://www.reuters.com/world/asia-pacific/japan-stands-by-cancelled-missile-alert-sent-millions-residents-2023-04-13/_x000a_http://kcna.kp/en/article/q/1764e4431f2d91ad94dd8be97a2f8760.kcmsf_x000a_https://twitter.com/sam_lair/status/1646642308937314305"/>
  </r>
  <r>
    <x v="131"/>
    <d v="2023-10-17T00:00:00"/>
    <d v="1899-12-30T21:38:00"/>
    <x v="32"/>
    <s v="SLV"/>
    <m/>
    <x v="3"/>
    <s v="Cholsan County, North Pyongan Province"/>
    <m/>
    <n v="39.659599999999998"/>
    <n v="124.70569999999999"/>
    <s v="Yellow Sea or West Sea"/>
    <s v="Unknown"/>
    <s v="Unknown"/>
    <x v="0"/>
    <x v="1"/>
    <s v="On May 31, 2023 (local time), North Korea attempted its first space launch since 2016. The South Korean Joint Chiefs of Staff stated that the launch was detected at 6:29 AM, before failing and crashing into the Yellow Sea (also called the West Sea) 200 kilometers west of the South Korean island of Eocheong. The Japanese Ministry of Defense stated that the launch was detected at 6:28 AM before disappearing from radar at 6:35 AM. The launch sparked an alert and sirens in Seoul, and a J-Alert was issued for the Japanese island of Okinawa. North Korea had previously issued a Notice to Air Missions (NOTAM) indicating the expected impact points for the spent stages, and the launch trajectory suggested a polar orbit, common for imaging satellites. A North Korean press release stated that the payload was the Manrikyeong-1 reconnaissance satellite, but the launch vehicle failed during second stage ignition of the new launch vehicle, called the Chollima-1. A photograph attached to the press release showed the Chollima-1 being launched from the Sohae satellite launch station. Debris from the launch vehicle was recovered by the South Korean navy."/>
    <s v="https://en.yna.co.kr/view/AEN20230418005560325_x000a_https://www.mod.go.jp/j/press/news/2023/05/31c.html/_x000a_http://kcna.kp/kp/article/q/7814962e12328ec63931b157c5b3d5ce3ff50bc36a1bbc32de9bd4d9c8f05965e6e51ded77b5f95f1868fd3d38b99c1f.kcmsf_x000a_https://www.japantimes.co.jp/news/2023/05/31/national/north-korea-missile-satellite-okinawa-alert/_x000a_https://en.yna.co.kr/view/AEN20230705001753325"/>
  </r>
  <r>
    <x v="132"/>
    <d v="2023-10-17T00:00:00"/>
    <d v="1899-12-30T10:24:00"/>
    <x v="1"/>
    <s v="SRBM"/>
    <m/>
    <x v="36"/>
    <s v="Sunan District, Pyongyang"/>
    <m/>
    <n v="39.20299"/>
    <n v="125.70926"/>
    <s v="Sea of Japan or East Sea"/>
    <s v="50 km"/>
    <s v="850 km"/>
    <x v="0"/>
    <x v="2"/>
    <s v="On June 15 (local time), North Korea launched two short-range ballistic missiles. The South Korean Joint Chiefs of Staff stated that the launches were detected from the Sunan area between 7:25 and 7:37 PM, but provided no trajectory information. The Japanese Ministry of Defense stated that the missiles were launched at 7:24 and 7:36 PM, flying for 11 minutes and impacting at 7:35 and 7:47 PM, respectively. The missiles flew 850 and 900 kilometers respectively, both reaching an apogee of approximately 50 kilometers. North Korea did not issue a press release directly related to the launches, although the North Korean Ministry of Defense issued a statement criticizing ongoing joint South Korean-US live fire drills."/>
    <s v="https://en.yna.co.kr/view/AEN20230615009053325?section=nk/nk_x000a_https://www.mod.go.jp/j/press/news/2023/06/15g.html_x000a_http://kcna.kp/en/article/q/7814962e12328ec63931b157c5b3d5ce898970f0ff3dd343f825d1daca098164680e40b40899891bbe75a7072e3285e7.kcmsf"/>
  </r>
  <r>
    <x v="132"/>
    <d v="2023-10-17T00:00:00"/>
    <d v="1899-12-30T10:36:00"/>
    <x v="1"/>
    <s v="SRBM"/>
    <m/>
    <x v="36"/>
    <s v="Sunan District, Pyongyang"/>
    <m/>
    <n v="39.20299"/>
    <n v="125.70926"/>
    <s v="Sea of Japan or East Sea"/>
    <s v="50 km"/>
    <s v="900 km"/>
    <x v="0"/>
    <x v="2"/>
    <s v="2 of 2 tests"/>
    <s v="https://en.yna.co.kr/view/AEN20230615009053325?section=nk/nk_x000a_https://www.mod.go.jp/j/press/news/2023/06/15g.html_x000a_http://kcna.kp/en/article/q/7814962e12328ec63931b157c5b3d5ce898970f0ff3dd343f825d1daca098164680e40b40899891bbe75a7072e3285e7.kcmsf"/>
  </r>
  <r>
    <x v="133"/>
    <d v="2023-10-17T00:00:00"/>
    <d v="1899-12-30T00:59:00"/>
    <x v="31"/>
    <s v="ICBM"/>
    <m/>
    <x v="45"/>
    <s v="Samsok District, Pyongyang"/>
    <m/>
    <n v="39.112000000000002"/>
    <n v="125.998"/>
    <s v="Sea of Japan or East Sea"/>
    <s v="6648 km"/>
    <s v="1101 km"/>
    <x v="0"/>
    <x v="0"/>
    <s v="On July 12 (local time), North Korea conducted its second Hwasong-18 launch. The South Korean Joint Chiefs of Staff stated that the launch was detected from the Pyongyang area at 10 AM and flew to a range of 1000 kilometers on a lofted angle. The Japanese Ministry of Defense stated that the missile was launched at 9:59 AM and flew for 74 minutes, reaching an apogee of 6,000 kilometers and a range of 1000 kilometers. A North Korean press release referenced the US-South Korean Washington Declaration, and the US decision to deploy an Ohio-class ballistic missile submarine to South Korea. The press release also stated that the missile travelled 1001.2 kilometers and reached a 6648.4 kilometers apogee during a 4491 second flight. Photographs attached to the press release indicated that the missile was launched from the same site as the first Hwasong-18 launch."/>
    <s v="https://en.yna.co.kr/view/AEN20230712003456325?section=nk/nk_x000a_https://www.mod.go.jp/j/press/news/2023/07/12c.html_x000a_http://kcna.kp/en/article/q/054ae451fb522e770dad2aa09d3970bd.kcmsf"/>
  </r>
  <r>
    <x v="134"/>
    <d v="2023-10-17T00:00:00"/>
    <d v="1899-12-30T18:29:00"/>
    <x v="1"/>
    <s v="SRBM"/>
    <m/>
    <x v="36"/>
    <s v="Sunan District, Pyongyang"/>
    <m/>
    <n v="39.20299"/>
    <n v="125.70926"/>
    <s v="Sea of Japan or East Sea"/>
    <s v="50 km"/>
    <s v="550 km"/>
    <x v="0"/>
    <x v="2"/>
    <s v="Only July 19 (local time), North Korea launched two short-range ballistic missiles. The South Korean Joint Chiefs of Staff stated that the launches were detected from the Sunan area between 3:30 and 3:46 AM and flew to a range of 550 kilometers. The Japanese Ministry of Defense stated that the missiles were launched at 3:29 and 3:45 AM, travelling 550 and 600 kilometers, respectively, and reaching apogees of 50 kilometers. Although North Korea did not issue a press release directly referencing the launches, the Minister of National Defense issued a statement on July 20 criticizing the inaugural meeting of the US-South Korean Nuclear Consultative Group and the US deployment of an Ohio-class ballistic missile submarine to Pusan. "/>
    <s v="https://en.yna.co.kr/view/AEN20230719000553325?input=tw_x000a_https://www.mod.go.jp/j/press/news/2023/07/19b.pdf_x000a_http://kcna.kp/en/article/q/134a0eb1839cb01381c703e99144182152fcff6f282896e04d824bd6794b45f7.kcmsf"/>
  </r>
  <r>
    <x v="134"/>
    <d v="2023-10-17T00:00:00"/>
    <d v="1899-12-30T18:45:00"/>
    <x v="1"/>
    <s v="SRBM"/>
    <m/>
    <x v="36"/>
    <s v="Sunan District, Pyongyang"/>
    <m/>
    <n v="39.20299"/>
    <n v="125.70926"/>
    <s v="Sea of Japan or East Sea"/>
    <s v="50 km"/>
    <s v="600 km"/>
    <x v="0"/>
    <x v="2"/>
    <s v="2 of 2 tests"/>
    <s v="https://en.yna.co.kr/view/AEN20230719000553325?input=tw_x000a_https://www.mod.go.jp/j/press/news/2023/07/19b.pdf_x000a_http://kcna.kp/en/article/q/134a0eb1839cb01381c703e99144182152fcff6f282896e04d824bd6794b45f7.kcmsf"/>
  </r>
  <r>
    <x v="135"/>
    <d v="2023-10-17T00:00:00"/>
    <d v="1899-12-30T14:54:00"/>
    <x v="1"/>
    <s v="SRBM"/>
    <m/>
    <x v="20"/>
    <s v="Pyongyang, North Korea"/>
    <m/>
    <n v="39.200158999999999"/>
    <n v="125.67325599999999"/>
    <s v="Sea of Japan or East Sea"/>
    <s v="100 km"/>
    <s v="350 km"/>
    <x v="0"/>
    <x v="2"/>
    <s v="Only July 24 (local time), North Korea launched two short-range ballistic missiles. The South Korean Joint Chiefs of Staff stated that the launches were detected from the Pyongyang area between 11:55 PM on July 24 and midnight July 25, and flew to a range of 400 kilometers. The Japanese Ministry of Defense stated that the missiles were launched at 11:54 and 11:59 PM, travelling 350 and 400 kilometers, respectively, and reaching apogees of 100 kilometers. North Korea did not issue a press release for the launch, which occured following the deployment of a second US submarine, the Los Angeles-class attack submarine USS Annapolis, to South Korea."/>
    <s v="https://en.yna.co.kr/view/AEN20230725000251325?section=nk/nk_x000a_https://www.mod.go.jp/j/press/news/2023/07/25a.html"/>
  </r>
  <r>
    <x v="135"/>
    <d v="2023-10-17T00:00:00"/>
    <d v="1899-12-30T14:59:00"/>
    <x v="1"/>
    <s v="SRBM"/>
    <m/>
    <x v="20"/>
    <s v="Pyongyang, North Korea"/>
    <m/>
    <n v="39.200158999999999"/>
    <n v="125.67325599999999"/>
    <s v="Sea of Japan or East Sea"/>
    <s v="100 km"/>
    <s v="400 km"/>
    <x v="0"/>
    <x v="2"/>
    <s v="2 of 2 tests"/>
    <s v="https://en.yna.co.kr/view/AEN20230725000251325?section=nk/nk_x000a_https://www.mod.go.jp/j/press/news/2023/07/25a.html"/>
  </r>
  <r>
    <x v="136"/>
    <d v="2023-10-17T00:00:00"/>
    <d v="1899-12-30T18:50:00"/>
    <x v="32"/>
    <s v="SLV"/>
    <m/>
    <x v="3"/>
    <s v="Cholsan County, North Pyongan Province"/>
    <m/>
    <n v="39.659599999999998"/>
    <n v="124.70569999999999"/>
    <s v="Yellow Sea or West Sea"/>
    <s v="Unknown"/>
    <s v="Unknown"/>
    <x v="0"/>
    <x v="1"/>
    <s v="On August 22, South Korea and Japan issued maritime navigation warnings based on data provided by North Korea, indicating a space launch between August 24 and 31. The South Korean Joint Chiefs of Staff stated that the launch, North Korea's second attempt to launch a satellite in 2023, was detected at 3:50AM from the Tongchang-ri area and assessed to have failed in flight. Japanese Ministry of Defense stated that the rocket was launched at 3:51 AM and separated into multiple pieces in flight. One part fell outside the predicted area in the Yellow Sea, 300 kilometers west of the Korean peninsula at 3:58 AM. The second fell into the East China Sea 350 kilometers west of the Korean peninsula at 3:59 AM. The third piece impacted the in the Pacific Ocean at 4:05 AM. North Korea issued a press release stating that the first and second stages functioned normally, but an error in the third stage's emergency self destruct system destroyed the launch vehicle and payload. The press release indicated that a third launch would be attempted in October."/>
    <s v="https://en.yna.co.kr/view/AEN20230822004351320_x000a_https://en.yna.co.kr/view/AEN20230824000553325_x000a_https://www.mod.go.jp/j/press/news/2023/08/24b.html_x000a_http://kcna.kp/kp/article/q/7814962e12328ec63931b157c5b3d5ce3a49f9b9496249bfc65fb7215ddc040287aa79ff19c8fadf2558d0ab8bb3e2e5.kcmsf"/>
  </r>
  <r>
    <x v="137"/>
    <d v="2023-10-17T00:00:00"/>
    <d v="1899-12-30T14:38:00"/>
    <x v="19"/>
    <s v="SRBM"/>
    <m/>
    <x v="20"/>
    <s v="Pyongyang, North Korea"/>
    <m/>
    <n v="39.200158999999999"/>
    <n v="125.67325599999999"/>
    <s v="Sea of Japan or East Sea"/>
    <s v="50 km"/>
    <s v="350 km"/>
    <x v="0"/>
    <x v="0"/>
    <s v="On August 30 (local time), North Korea launched two short-range ballistic missiles. The South Korean Joint Chiefs of Staff stated that the launches were detected from the Sunan area between 11:40 PM and 11:50 PM and flew to a range of 360 kilometers. The Japanese Ministry of Defense stated that the missiles were launched at 11:38 and 11:46 PM, travelling 350 and 400 kilometers, respectively, and reaching apogees of 50 kilometers. The launches occured amid the Ulchi Freedom Shield joint US-South Korean air drills, which included a US B-1B bomber. North Korea issued a press release criticizing the drills and stating that the launches from Pyongyang International Airport were part of a tactical nuclear strike drill against command centers and airfields in South Korea."/>
    <s v="https://en.yna.co.kr/view/AEN20230717007752325?section=nk/nk_x000a_https://www.mod.go.jp/j/press/news/2023/08/31b.html_x000a_http://kcna.kp/en/article/q/0bbeef4d9c57a8f83b95525710828eea.kcmsf"/>
  </r>
  <r>
    <x v="137"/>
    <d v="2023-10-17T00:00:00"/>
    <d v="1899-12-30T14:46:00"/>
    <x v="19"/>
    <s v="SRBM"/>
    <m/>
    <x v="20"/>
    <s v="Pyongyang, North Korea"/>
    <m/>
    <n v="39.200158999999999"/>
    <n v="125.67325599999999"/>
    <s v="Sea of Japan or East Sea"/>
    <s v="50 km"/>
    <s v="400 km"/>
    <x v="0"/>
    <x v="0"/>
    <s v="2 of 2 tests"/>
    <s v="https://en.yna.co.kr/view/AEN20230717007752325?section=nk/nk_x000a_https://www.mod.go.jp/j/press/news/2023/08/31b.html_x000a_http://kcna.kp/en/article/q/0bbeef4d9c57a8f83b95525710828eea.kcmsf"/>
  </r>
  <r>
    <x v="138"/>
    <d v="2023-10-17T00:00:00"/>
    <d v="1899-12-30T02:41:00"/>
    <x v="1"/>
    <s v="SRBM"/>
    <m/>
    <x v="36"/>
    <s v="Sunan District, Pyongyang"/>
    <m/>
    <n v="39.20299"/>
    <n v="125.70926"/>
    <s v="Sea of Japan or East Sea"/>
    <s v="50 km"/>
    <s v="350 km"/>
    <x v="0"/>
    <x v="2"/>
    <s v="On September 13 (local time), North Korea launched two short-range ballistic missiles. The South Korean Joint Chiefs of Staff stated that the launches were detected from the Sunan area between 11:43 and 11:53 AM but provided no trajectory data. The Japanese Ministry of Defense stated that the missiles were launched at 11:41 and 11:51 AM, travelling 350 and 650 kilometers, respectively, and reaching apogees of 50 kilometers. North Korea did not issue a press release for the launches, which occured while Kim Jong Un was in Russia to meet with Vladimir Putin."/>
    <s v="https://en.yna.co.kr/view/AEN20230831009552325_x000a_https://www.mod.go.jp/j/press/news/2023/09/13b.html"/>
  </r>
  <r>
    <x v="138"/>
    <d v="2023-10-17T00:00:00"/>
    <d v="1899-12-30T02:51:00"/>
    <x v="1"/>
    <s v="SRBM"/>
    <m/>
    <x v="36"/>
    <s v="Sunan District, Pyongyang"/>
    <m/>
    <n v="39.20299"/>
    <n v="125.70926"/>
    <s v="Sea of Japan or East Sea"/>
    <s v="50 km"/>
    <s v="650 km"/>
    <x v="0"/>
    <x v="2"/>
    <s v="2 of 2 tests"/>
    <s v="https://en.yna.co.kr/view/AEN20230831009552325_x000a_https://www.mod.go.jp/j/press/news/2023/09/13b.html"/>
  </r>
  <r>
    <x v="139"/>
    <d v="2024-02-16T00:00:00"/>
    <d v="1899-12-30T13:43:00"/>
    <x v="32"/>
    <s v="SLV"/>
    <m/>
    <x v="3"/>
    <s v="Cholsan County, North Pyongan Province"/>
    <m/>
    <n v="39.659599999999998"/>
    <n v="124.70569999999999"/>
    <s v="Orbital"/>
    <s v="N/A"/>
    <s v="N/A"/>
    <x v="0"/>
    <x v="0"/>
    <s v="On November 22, 2023, North Korea conducted a successful satellite launch. The South Korean Joint Chiefs of Staff stated that the launch was detected from the Tongchang-ri area at around 10:43 PM but provided no trajectory data. The Japanese Ministry of Defense stated that the rocket was launched at 10:43 PM, with the spent first stage impacting the water 350 kilometers east of the Korean peninsula at 10:50 PM and the second stage impacting in the Pacific Ocean approximately 1200 kilometers southwest of Okinotorishima sometime after 10:57 PM. The satellite was placed into a 515 by 494 kilometer orbit with a 97.4 degree inclination. North Korea stated that the rocket, the third launch of the Chollima-1 SLV, carried the Malligyong-1 reconnaissance satellite. The satellite’s sun-synchronous orbit, along with previous North Korean statements, indicate that it has an optical photo-reconnaissance payload. The satellite was assigned the international designator (COSPAR ID) 2023-179A and the NORAD ID 58400. Like previous Chollima-1 launches, the rocket was launched from the Sohae Satellite Launch Center."/>
    <s v="https://en.yna.co.kr/view/AEN20231121010052315?section=nk/nk_x000a_https://www.mod.go.jp/j/press/news/2023/11/22b.html_x000a_http://kcna.kp/en/article/q/61e6edeb8bd846ffcfe131e282256d21.kcmsf_x000a_http://kcna.kp/en/article/q/1eb1892a9d329f7cd348008b6bd315bd.kcmsf_x000a_https://www.n2yo.com/satellite/?s=58400"/>
  </r>
  <r>
    <x v="139"/>
    <d v="2024-02-16T00:00:00"/>
    <d v="1899-12-30T14:05:00"/>
    <x v="1"/>
    <s v="Unknown"/>
    <m/>
    <x v="36"/>
    <s v="Sunan District, Pyongyang"/>
    <m/>
    <n v="39.20299"/>
    <n v="125.70926"/>
    <s v="Unknown"/>
    <s v="Unknown"/>
    <s v="Unknown"/>
    <x v="0"/>
    <x v="1"/>
    <s v="The South Korean Joint Chiefs of Staff stated that at 11:05 PM on November 22, 22 minutes after the satellite launch, North Korea launched an unidentified missile that failed shortly after launch. The South Korean Joint Chiefs of Staff stated that the launch was detected from the Sunan area in Pyongyang, but did not provide any trajectory data."/>
    <s v="https://en.yna.co.kr/view/AEN20230914000451325?section=nk/nk"/>
  </r>
  <r>
    <x v="140"/>
    <d v="2024-02-16T00:00:00"/>
    <d v="1899-12-30T13:37:00"/>
    <x v="1"/>
    <s v="SRBM"/>
    <m/>
    <x v="10"/>
    <s v="Unknown"/>
    <m/>
    <s v="Unknown"/>
    <s v="Unknown"/>
    <s v="Sea of Japan or East Sea"/>
    <s v="50 km"/>
    <s v="570 km"/>
    <x v="0"/>
    <x v="2"/>
    <s v="On December 17, 2023, North Korea launched a short-range ballistic missile. The South Korean Joint Chiefs of Staff stated that the launch was detected from near Pyongyang between at 10:38 PM and flew to a range of 570 kilometers. The Japanese Ministry of Defense stated that the missile was launched at 10:37 PM and flew to a range of 400 kilometers with an apogee of 50 kilometers. The launch followed the second meeting of the US-South Korea Nuclear Consultative Group, and the day after the arrival of the US nuclear submarine USS Missouri to South Korea. While North Korea did not issue a press release directly referencing the launch, the DPRK Ministry of National Defence issued a statement decrying both of these events."/>
    <s v="https://en.yna.co.kr/view/AEN20231218001500315?section=nk/nk_x000a_https://www.mod.go.jp/j/press/news/2023/12/18a.html_x000a_http://kcna.kp/en/article/q/134a0eb1839cb01381c703e99144182157c39d8138c4a8446f6c5875dc0d91ae.kcmsf"/>
  </r>
  <r>
    <x v="140"/>
    <d v="2024-02-16T00:00:00"/>
    <d v="1899-12-30T23:24:00"/>
    <x v="31"/>
    <s v="ICBM"/>
    <m/>
    <x v="46"/>
    <s v="Samsok District, Pyongyang"/>
    <m/>
    <n v="39.126550000000002"/>
    <n v="125.96453"/>
    <s v="Sea of Japan or East Sea"/>
    <s v="6518 km"/>
    <s v="1002 km"/>
    <x v="0"/>
    <x v="0"/>
    <s v="On December 18, 2023 (local time), North Korea conducted its third test of the Hwasong-18 ICBM. The South Korean Joint Chiefs of Staff stated that the launch was detected from the Pyongyang area at 8:24 AM and flew to a range of 1000 kilometers on a lofted trajectory. The Japanese Ministry of Defense stated that the missile was launched at 8:24 AM and flew to a range of 1000 kilometers with an apogee of over 6000 kilometers. An F-15J from the Japanese Air Self-Defense Forces photographed a possible part of the missile as it descended through the atmosphere. A North Korean press release indicated that the missile flew to a range of 1002.3 kilometers with an apogee of 6518.2 during a 4415 second flight. The press release decried US-South Korean cooperation, including the Nuclear Consultative Group and the USS Missouri’s visit to South Korea and stated that the launch was conducted by the Second Red Flag Company. Images attached to the press release indicated that the missile was launched from a different site close to the previous two Hwasong-18 launches."/>
    <s v="https://en.yna.co.kr/view/AEN20231218001554315?section=nk/nk_x000a_https://www.mod.go.jp/j/press/news/2023/12/18d.html_x000a_https://mod.go.jp/j/press/news/2023/12/18h.html_x000a_http://kcna.kp/en/article/q/feb7d621d7ebcf48ca25eabab12b35ec.kcmsf_x000a_https://twitter.com/dex_eve/status/1736875696537116745"/>
  </r>
  <r>
    <x v="141"/>
    <d v="2024-02-26T00:00:00"/>
    <d v="1899-12-30T05:53:00"/>
    <x v="33"/>
    <s v="IRBM"/>
    <m/>
    <x v="45"/>
    <s v="Samsok District, Pyongyang"/>
    <m/>
    <n v="39.112000000000002"/>
    <n v="125.998"/>
    <s v="Sea of Japan or East Sea"/>
    <s v="50 km"/>
    <s v="1000 km"/>
    <x v="0"/>
    <x v="0"/>
    <s v="On January 14, 2024, North Korea conducted its first ballistic missile launch of 2024. The South Korean Joint Chiefs of Staff stated that the launch was detected from the Pyongyang area at about 2:55 PM and flew to a range of 1000 kilometers. The Japanese Ministry of Defense stated that the missile was launched at 2:53 PM and flew to a range of at least 500 kilometers with an apogee of at least 50 kilometers. This discrepency was likely due to the missile's payload. A North Korean press release indicated that the launch tested a new solid propellant missile carrying a maneuverable hypersonic glide vehicle. A picture included with the press release indicated that the new missile has two stages and was launched from the first Hwasong-18 launch site."/>
    <s v="https://en.yna.co.kr/view/AEN20240115000554315_x000a_https://www.mod.go.jp/j/press/news/2024/01/14b.html_x000a_http://kcna.kp/en/article/q/134a0eb1839cb01381c703e991441821d2bcd7fb230365705a4af714a1c080e7.kcmsf"/>
  </r>
  <r>
    <x v="142"/>
    <d v="2024-03-18T00:00:00"/>
    <d v="1899-12-30T22:44:00"/>
    <x v="18"/>
    <s v="SRBM"/>
    <m/>
    <x v="47"/>
    <s v="Samsok District, Pyongyang"/>
    <m/>
    <n v="39.104999999999997"/>
    <n v="126.006"/>
    <s v="Sea of Japan or East Sea"/>
    <s v="50 km"/>
    <s v="350 km"/>
    <x v="0"/>
    <x v="0"/>
    <s v="On March 18, 2024 (local time), North Korea launched several short-range ballistic missiles. The South Korean Joint Chiefs of Staff stated that the launches were detected from the Pyongyang area between 7:44 and 8:22 AM and flew to a range of approximately 300 kilometers, adding that &quot;at least three missiles&quot; were fired. The Japanese Ministry of Defense stated that three missiles were launched, two at 7:44 AM and one at 8:21 AM, with all three missiles reaching a 50 kilometer apogee and a range of 350 kilometers. The launches took place following the end of the annual US-South Korean Freedom Shield exercise, and amid ongoing North Korean military exercises. A subsequent North Korean press release indicated that the launch consisted of at least two volleys of KN-25 missiles, apparently with six missiles launched in each volley. The launches came several days after the conclusion of the annual joint South Korea-United States Freedom Shield military exercise, and several days after an exercise of North Korean paratroops."/>
    <s v="https://en.yna.co.kr/view/AEN20240318000954315?section=national/defense _x000a_https://www.mod.go.jp/j/press/news/2024/03/18b.html _x000a_http://kcna.kp/en/article/q/026b32823e5129224bd4fb4da1c68bf1.kcmsf"/>
  </r>
  <r>
    <x v="142"/>
    <d v="2024-03-18T00:00:00"/>
    <d v="1899-12-30T22:44:00"/>
    <x v="18"/>
    <s v="SRBM"/>
    <m/>
    <x v="47"/>
    <s v="Samsok District, Pyongyang"/>
    <m/>
    <n v="39.104999999999997"/>
    <n v="126.006"/>
    <s v="Sea of Japan or East Sea"/>
    <s v="50 km"/>
    <s v="350 km"/>
    <x v="0"/>
    <x v="0"/>
    <s v="2 of at least 6 tests"/>
    <s v="https://en.yna.co.kr/view/AEN20240318000954315?section=national/defense _x000a_https://www.mod.go.jp/j/press/news/2024/03/18b.html _x000a_http://kcna.kp/en/article/q/026b32823e5129224bd4fb4da1c68bf1.kcmsf"/>
  </r>
  <r>
    <x v="142"/>
    <d v="2024-03-18T00:00:00"/>
    <d v="1899-12-30T22:44:00"/>
    <x v="18"/>
    <s v="SRBM"/>
    <m/>
    <x v="47"/>
    <s v="Samsok District, Pyongyang"/>
    <m/>
    <n v="39.104999999999997"/>
    <n v="126.006"/>
    <s v="Sea of Japan or East Sea"/>
    <s v="50 km"/>
    <s v="350 km"/>
    <x v="0"/>
    <x v="0"/>
    <s v="3 of at least 6 tests"/>
    <s v="https://en.yna.co.kr/view/AEN20240318000954315?section=national/defense _x000a_https://www.mod.go.jp/j/press/news/2024/03/18b.html _x000a_http://kcna.kp/en/article/q/026b32823e5129224bd4fb4da1c68bf1.kcmsf"/>
  </r>
  <r>
    <x v="142"/>
    <d v="2024-03-18T00:00:00"/>
    <d v="1899-12-30T23:21:00"/>
    <x v="18"/>
    <s v="SRBM"/>
    <m/>
    <x v="47"/>
    <s v="Samsok District, Pyongyang"/>
    <m/>
    <n v="39.104999999999997"/>
    <n v="126.006"/>
    <s v="Sea of Japan or East Sea"/>
    <s v="50 km"/>
    <s v="350 km"/>
    <x v="0"/>
    <x v="0"/>
    <s v="4 of at least 6 tests"/>
    <s v="https://en.yna.co.kr/view/AEN20240318000954315?section=national/defense _x000a_https://www.mod.go.jp/j/press/news/2024/03/18b.html _x000a_http://kcna.kp/en/article/q/026b32823e5129224bd4fb4da1c68bf1.kcmsf"/>
  </r>
  <r>
    <x v="142"/>
    <d v="2024-03-18T00:00:00"/>
    <d v="1899-12-30T23:21:00"/>
    <x v="18"/>
    <s v="SRBM"/>
    <m/>
    <x v="47"/>
    <s v="Samsok District, Pyongyang"/>
    <m/>
    <n v="39.104999999999997"/>
    <n v="126.006"/>
    <s v="Sea of Japan or East Sea"/>
    <s v="50 km"/>
    <s v="350 km"/>
    <x v="0"/>
    <x v="0"/>
    <s v="5 of at least 6 tests"/>
    <s v="https://en.yna.co.kr/view/AEN20240318000954315?section=national/defense _x000a_https://www.mod.go.jp/j/press/news/2024/03/18b.html _x000a_http://kcna.kp/en/article/q/026b32823e5129224bd4fb4da1c68bf1.kcmsf"/>
  </r>
  <r>
    <x v="142"/>
    <d v="2024-03-18T00:00:00"/>
    <d v="1899-12-30T23:21:00"/>
    <x v="18"/>
    <s v="SRBM"/>
    <m/>
    <x v="47"/>
    <s v="Samsok District, Pyongyang"/>
    <m/>
    <n v="39.104999999999997"/>
    <n v="126.006"/>
    <s v="Sea of Japan or East Sea"/>
    <s v="50 km"/>
    <s v="350 km"/>
    <x v="0"/>
    <x v="0"/>
    <s v="6 of at least 6 tests"/>
    <s v="https://en.yna.co.kr/view/AEN20240318000954315?section=national/defense _x000a_https://www.mod.go.jp/j/press/news/2024/03/18b.html _x000a_http://kcna.kp/en/article/q/026b32823e5129224bd4fb4da1c68bf1.kcmsf"/>
  </r>
  <r>
    <x v="143"/>
    <d v="2024-04-04T00:00:00"/>
    <d v="1899-12-30T21:52:00"/>
    <x v="34"/>
    <s v="IRBM"/>
    <m/>
    <x v="45"/>
    <s v="Samsok District, Pyongyang"/>
    <m/>
    <n v="39.112000000000002"/>
    <n v="125.998"/>
    <s v="Sea of Japan or East Sea"/>
    <s v="101 km"/>
    <s v="1000 km"/>
    <x v="0"/>
    <x v="0"/>
    <s v="On April 2, 2024 (local time), North Korea tested a ballistic missile. The South Korean Joint Chiefs of Staff stated that the launch was detected from the Pyongyang area at about 6:53 AM and flew to a range of 600 kilometers. The Japanese Ministry of Defense stated that the missile was launched at 6:52 AM and flew to a range of at least 650 kilometers with an apogee of approximately 100 kilometers. A North Korean press release indicated that the launch tested a new variant of the MaRV missile launched on January 14, 2024 with a new payload. The new missile, designated Hwasongpho-16-Na, or Hwasong-16B, carried a hypersonic glide vehicle (HGV). The press release claimed the launch tested the HGV’s pull-up and cross-range maneuver capability. It claimed that the missile flew to a range of 1000 kilometers, with a ballistic apogee of 101.1 kilometers and a post-pull-up maneuver apogee of 72.3 kilometers. Photographs attached to the press release indicated that the solid propellant missile uses a new TEL and launch canister variant, modified to accommodate the size and shape of the HGV."/>
    <s v="https://en.yna.co.kr/view/AEN20240402001552315?section=nk/nk _x000a_https://www.mod.go.jp/j/press/news/2024/04/02b.html _x000a_http://kcna.kp/en/article/q/afce7f7dbed19a4ea073506c749987c3.kcmsf"/>
  </r>
  <r>
    <x v="144"/>
    <d v="2024-09-19T00:00:00"/>
    <d v="1899-12-30T06:00:00"/>
    <x v="18"/>
    <s v="SRBM"/>
    <m/>
    <x v="45"/>
    <s v="Samsok District, Pyongyang"/>
    <m/>
    <n v="39.112000000000002"/>
    <n v="125.998"/>
    <s v="Sea of Japan or East Sea"/>
    <s v="50 km"/>
    <s v="250 km"/>
    <x v="0"/>
    <x v="0"/>
    <s v="On April 22 (local time), North Korea launched at least four ballistic missiles. The South Korean Joint Chiefs of Staff stated that the launches were detected from the Pyongyang region at 3:01 PM and flew to a range of 300 kilometers. The Japanese Ministry of Defense stated that the missiles were launched at 3:00 PM and flew to a range of more than 250 kilometers with an apogee of approximately 50 kilometers. A North Korean press release indicated that the launch used the KN-25 &quot;super-large multiple rocket&quot; and four launch vehicles. North Korea stated that this was the first test of the state's nuclear weapon combined management system &quot;Nuclear Trigger.&quot; North Korea mentioned a combined US-ROK drill earlier in the month as justification for the test. North Korea further stated that &quot;The drill was conducted, divided into an actual drill for making units be versed in the procedure and process of switching over to a nuclear counterattack posture at a time when the &quot;Volcano Alarm&quot; system, the state's greatest nuclear crisis alarm, is issued and a drill for operating the nuclear counterattack commanding system.&quot; Open source analysts determined the launch was from near Samsok based on pictures attached to the North Korean press release."/>
    <s v="https://www.mod.go.jp/j/press/news/2024/04/22c.html_x000a_https://en.yna.co.kr/view/AEN20240423000500315_x000a_http://www.kcna.kp/en/article/q/9fe354c7044e64b2bd2739669e06d56e.kcmsf_x000a_https://x.com/ColinZwirko/status/1782519750607945948"/>
  </r>
  <r>
    <x v="144"/>
    <d v="2024-09-19T00:00:00"/>
    <d v="1899-12-30T06:00:00"/>
    <x v="18"/>
    <s v="SRBM"/>
    <m/>
    <x v="45"/>
    <s v="Samsok District, Pyongyang"/>
    <m/>
    <n v="39.112000000000002"/>
    <n v="125.998"/>
    <s v="Sea of Japan or East Sea"/>
    <s v="50 km"/>
    <s v="250 km"/>
    <x v="0"/>
    <x v="0"/>
    <s v="2 of at least 4 tests"/>
    <s v="https://www.mod.go.jp/j/press/news/2024/04/22c.html_x000a_https://en.yna.co.kr/view/AEN20240423000500315_x000a_http://www.kcna.kp/en/article/q/9fe354c7044e64b2bd2739669e06d56e.kcmsf_x000a_https://x.com/ColinZwirko/status/1782519750607945948"/>
  </r>
  <r>
    <x v="144"/>
    <d v="2024-09-19T00:00:00"/>
    <d v="1899-12-30T06:00:00"/>
    <x v="18"/>
    <s v="SRBM"/>
    <m/>
    <x v="45"/>
    <s v="Samsok District, Pyongyang"/>
    <m/>
    <n v="39.112000000000002"/>
    <n v="125.998"/>
    <s v="Sea of Japan or East Sea"/>
    <s v="50 km"/>
    <s v="250 km"/>
    <x v="0"/>
    <x v="0"/>
    <s v="3 of at least 4 tests"/>
    <s v="https://www.mod.go.jp/j/press/news/2024/04/22c.html_x000a_https://en.yna.co.kr/view/AEN20240423000500315_x000a_http://www.kcna.kp/en/article/q/9fe354c7044e64b2bd2739669e06d56e.kcmsf_x000a_https://x.com/ColinZwirko/status/1782519750607945948"/>
  </r>
  <r>
    <x v="144"/>
    <d v="2024-09-19T00:00:00"/>
    <d v="1899-12-30T06:00:00"/>
    <x v="18"/>
    <s v="SRBM"/>
    <m/>
    <x v="45"/>
    <s v="Samsok District, Pyongyang"/>
    <m/>
    <n v="39.112000000000002"/>
    <n v="125.998"/>
    <s v="Sea of Japan or East Sea"/>
    <s v="50 km"/>
    <s v="250 km"/>
    <x v="0"/>
    <x v="0"/>
    <s v="4 of at least 4 tests"/>
    <s v="https://www.mod.go.jp/j/press/news/2024/04/22c.html_x000a_https://en.yna.co.kr/view/AEN20240423000500315_x000a_http://www.kcna.kp/en/article/q/9fe354c7044e64b2bd2739669e06d56e.kcmsf_x000a_https://x.com/ColinZwirko/status/1782519750607945948"/>
  </r>
  <r>
    <x v="145"/>
    <d v="2024-09-19T00:00:00"/>
    <d v="1899-12-30T13:43:00"/>
    <x v="1"/>
    <s v="SLV"/>
    <m/>
    <x v="3"/>
    <s v="Cholsan County, North Pyongan Province"/>
    <m/>
    <n v="39.659599999999998"/>
    <n v="124.70569999999999"/>
    <s v="Yellow Sea or West Sea"/>
    <s v="Unknown"/>
    <s v="Unknown"/>
    <x v="0"/>
    <x v="1"/>
    <s v="On May 27 (local time), North Korea attempted to launch a satellite into orbit, although the launch vehicle failed during the first stage burn. The Japanese Ministry of Defense stated that the launch was detected from the Tongchang-ri area off the northwestern coast of North Korea at around 10:43 PM, but it disappeared over the Yellow Sea a few minutes after the launch, and estimated that no object was put into space. The South Korean Joint Chiefs of Staff stated that they detected the rocket being launched southward over the Yellow Sea from the Tongchang-ri area in the country's northwest at about 10:44 PM, and that this was in North Korea’s plan to launch three satellites into orbit in 2024. A North Korean press release indicated that the launch was of a Malligyong-1-1 reconnaissance satellite aboard “a new-type satellite carrier rocket” that failed during it’s first stage due to &quot;air blast&quot; and problems with a new rocket engine using liquid oxygen and petroleum (probably kerosene). If true, this would be North Korea's first engine using cryogenic propellants. The release stated that this came from the Sohae Satellite Launching Ground in Cholsan County of North Phyongan Province. No information was given on the apogee or distance reached."/>
    <s v="https://www.mod.go.jp/j/press/news/2024/05/28a.html_x000a_https://en.yna.co.kr/view/AEN20240528000354315_x000a_http://kcna.kp/en/article/q/1eaaf37cec377d222bb28221ee13a2c2.kcmsf_x000a_"/>
  </r>
  <r>
    <x v="146"/>
    <d v="2024-09-19T00:00:00"/>
    <d v="1899-12-30T21:13:00"/>
    <x v="18"/>
    <s v="SRBM"/>
    <m/>
    <x v="20"/>
    <s v="Pyongyang, North Korea"/>
    <m/>
    <n v="39.200158999999999"/>
    <n v="125.67325599999999"/>
    <s v="Sea of Japan or East Sea"/>
    <s v="100 km"/>
    <s v="350 km"/>
    <x v="0"/>
    <x v="0"/>
    <s v="On May 30 (local time), North Korea launched at least eighteen ballistic missiles. The South Korean Joint Chiefs of Staff stated that the missiles were fired from Pyongyang's Sunan area at 6:14 AM and flew about 350 kilometers before hitting the East Sea. The JCS initially estimated that at least ten ballistic missiles were launched, believing them to be KN-25 super-large multiple rocket launchers. The Japanese Ministry of Defense stated that the missiles were launched at 6:13 AM and flew to a range of more than 350 kilometers with an apogee of approximately 100 kilometers. A North Korean press release indicated that the launch used the KN-25 &quot;super-large multiple rocket&quot; and eighteen launch vehicles. The release stated that this firing was a demonstrative act as a message to the South after their &quot;hideous act of provocation.” All three sources point to a motivation of retaliation against anti-Pyongyang leaflets sent by activists in South Korea via balloons, to which North Korea responded with hundreds of large balloons carrying trash and fecal matter on Tuesday and Wednesday. North Korea mentioned a secret code order of the Central Military Commission of the Workers' Party of Korea on the firepower mission and that the launch was carried out based on the integrated fire-control system. Pictures attached to the North Korean press release indicate that at leat 18 missiles were launched, although it is unclear if all missiles reached the target. Open source analysts determined the launch was from the northern runway of Pyongyang International Airport based on pictures attached to the North Korean press release."/>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2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3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4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5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6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7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8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9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10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11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12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13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14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15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16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17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6"/>
    <d v="2024-09-19T00:00:00"/>
    <d v="1899-12-30T21:13:00"/>
    <x v="18"/>
    <s v="SRBM"/>
    <m/>
    <x v="20"/>
    <s v="Pyongyang, North Korea"/>
    <m/>
    <n v="39.200158999999999"/>
    <n v="125.67325599999999"/>
    <s v="Sea of Japan or East Sea"/>
    <s v="100 km"/>
    <s v="350 km"/>
    <x v="0"/>
    <x v="0"/>
    <s v="18 of 18 tests"/>
    <s v="https://www.mod.go.jp/j/press/news/2024/05/30b.html_x000a_https://en.yna.co.kr/view/AEN20240530001651315_x000a_http://kcna.kp/en/article/q/0ed5601b620c10d50e1f2f6950834d18.kcmsf_x000a_https://www.nknews.org/2024/05/north-korea-claims-to-have-launched-18-missiles-at-once-in-major-test/?utm_source=dlvr.it&amp;utm_medium=twitter"/>
  </r>
  <r>
    <x v="147"/>
    <d v="2024-09-20T00:00:00"/>
    <d v="1899-12-30T20:28:00"/>
    <x v="1"/>
    <s v="Unknown"/>
    <m/>
    <x v="45"/>
    <s v="Samsok District, Pyongyang"/>
    <m/>
    <n v="39.112000000000002"/>
    <n v="125.998"/>
    <s v="Sea of Japan or East Sea"/>
    <s v="100 km"/>
    <s v="200 km"/>
    <x v="0"/>
    <x v="2"/>
    <s v="On June 26 (local time), North Korea launched a singular ballistic missile. The South Korean Joint Chiefs of Staff stated that the was launched from the Pyongyang area at approximately 5:30 AM and flew approximately 250 km before failing in flight. The Japanese Ministry of Defense stated that the details were being analyzed, but the missile appeared to reach an apogee of 100 km and a distance of 200 km. The test was described very differently by North and South Korea. Yonhap reported that the South Korean military believed the launch tested a hypersonic missile that failed in flight after travelling 250 km. Yonhap's source further indicated that the launch generated more smoke than usual, indicating the rocket engine encountered combustion issues and/or used solid propellants. A North Korean press release, by contrast, indicated that the test demonstrated the successful separation and control of both multiple independently targetable reentry vehicles (or MIRVs) and decoys, launched using the first stage motor of a solid-propellant IRBM. Curiously, images attached to the North Korean press release show a missile closely resembling the Hwasong-17, so the true nature of the test remains unclear. Open source analysts determined the launch was conducted near a leadership mansion east of Pyongyang, near the location used for the April 2024 KN-25 test."/>
    <s v="https://www.mod.go.jp/j/press/news/2024/06/26b.html_x000a_https://en.yna.co.kr/view/AEN20240520000754315_x000a_http://kcna.kp/en/article/q/a928cbd42dc706a7eb86dad84dde10d4.kcmsf_x000a_https://x.com/ColinZwirko/status/1805914370578452962_x000a_"/>
  </r>
  <r>
    <x v="148"/>
    <d v="2024-09-23T00:00:00"/>
    <d v="1899-12-30T20:05:00"/>
    <x v="35"/>
    <s v="SRBM"/>
    <m/>
    <x v="44"/>
    <s v="Jangyon, Jangyon County, South Hwanghae Province"/>
    <m/>
    <n v="38.274999999999999"/>
    <n v="125.071"/>
    <s v="Sea of Japan or East Sea"/>
    <s v="Unknown"/>
    <s v="600 km"/>
    <x v="0"/>
    <x v="0"/>
    <s v="On July 1, 2024 (local time), North Korea launched two ballistic missiles. The South Korean Joint Chiefs of Staff stated that the first launch was detected at 5:05 a.m. from the Kaechon area in South Hwanghae Province, and flew about 600 kilometers before landing off the coast near Chongjin. The second flight they recorded at 5:15 a.m. only flew for about 120km before disappearing from the radar. They believe “the second missile may have flown abnormally during the early stage of its flight and that if it exploded in midair, its debris could have fallen inland.” A North Korean press release only reported on the first launch. It indicated that the launch tested a &quot;new-type tactical ballistic missile&quot; called the Hwasongpho-11-Da-4.5 (possibly a Hwasong-11D fitted with a  heavier 4.5 tonnage conventional warhead). The test was to verify flight stability and hit accuracy at the maximum range of 500 km and minimum range of 90 km. Given this information, it is unclear if the second missile failed in flight. The Japanese Ministry of Defense did not report on these launches."/>
    <s v="https://www.mod.go.jp/j/press/news/2024/06/26b.html_x000a_https://en.yna.co.kr/view/AEN20240520000754315_x000a_http://kcna.kp/en/article/q/a928cbd42dc706a7eb86dad84dde10d4.kcmsf_x000a_https://x.com/ColinZwirko/status/1805914370578452962_x000a_"/>
  </r>
  <r>
    <x v="148"/>
    <d v="2024-09-23T00:00:00"/>
    <d v="1899-12-30T20:15:00"/>
    <x v="1"/>
    <s v="Unknown"/>
    <m/>
    <x v="44"/>
    <s v="Jangyon, Jangyon County, South Hwanghae Province"/>
    <m/>
    <n v="38.274999999999999"/>
    <n v="125.071"/>
    <s v="Unknown"/>
    <s v="Unknown"/>
    <s v="120 km"/>
    <x v="0"/>
    <x v="2"/>
    <s v="2 of 2 tests"/>
    <s v="https://www.mod.go.jp/j/press/news/2024/06/26b.html_x000a_https://en.yna.co.kr/view/AEN20240520000754315_x000a_http://kcna.kp/en/article/q/a928cbd42dc706a7eb86dad84dde10d4.kcmsf_x000a_https://x.com/ColinZwirko/status/1805914370578452962_x000a_"/>
  </r>
  <r>
    <x v="149"/>
    <d v="2024-09-22T00:00:00"/>
    <d v="1899-12-30T22:10:00"/>
    <x v="18"/>
    <s v="SRBM"/>
    <m/>
    <x v="42"/>
    <s v="Chunghwa County, North Hwanghae"/>
    <m/>
    <n v="38.875"/>
    <n v="125.926"/>
    <s v="Sea of Japan or East Sea"/>
    <s v="100 km"/>
    <s v="350 km"/>
    <x v="0"/>
    <x v="0"/>
    <s v="On September 14, 2024 (local time), North Korea launched multiple short-range ballistic missiles. The South Korean Joint Chiefs of Staff stated that the launch was detected from the Pyongyang area at about 7:10 AM and flew to a range of about 360 kilometers before landing in the East Sea. The Japanese Ministry of Defense stated that the missiles launched from between 7:10 and 7:14 AM and flew to a range of at least 350 kilometers with an apogee of approximately 100 kilometers. A North Korean press release indicated that the launches tested a new type of transporter-erector-launcher (TEL) for the 600mm multiple launch rocket (also called the KN-25). It reported that the test verified the new launcher's fully automated firing system. The TEL's improved &quot;driving system&quot; (probably a reference to the vehicle's powertrain and drivetrain) was also tested Open source analysts determined the launch was up the road from the Chunghwa County test on March 27, 2023 based on pictures attached to the North Korean press release. The pictures indicated that at least three missiles were launched."/>
    <s v="https://www.mod.go.jp/j/press/news/2024/09/12b.html_x000a_https://en.yna.co.kr/view/AEN20240912001452315_x000a_http://kcna.kp/en/article/q/d5a6198af96d278695d7978c6d8bd74f.kcmsf_x000a_https://x.com/ColinZwirko/status/1834383317279629536_x000a__x000a_"/>
  </r>
  <r>
    <x v="149"/>
    <d v="2024-09-22T00:00:00"/>
    <d v="1899-12-30T22:12:00"/>
    <x v="18"/>
    <s v="SRBM"/>
    <m/>
    <x v="42"/>
    <s v="Chunghwa County, North Hwanghae"/>
    <m/>
    <n v="38.875"/>
    <n v="125.926"/>
    <s v="Sea of Japan or East Sea"/>
    <s v="100 km"/>
    <s v="350 km"/>
    <x v="0"/>
    <x v="0"/>
    <s v="2 of at least 3 tests"/>
    <s v="https://www.mod.go.jp/j/press/news/2024/09/12b.html_x000a_https://en.yna.co.kr/view/AEN20240912001452315_x000a_http://kcna.kp/en/article/q/d5a6198af96d278695d7978c6d8bd74f.kcmsf_x000a_https://x.com/ColinZwirko/status/1834383317279629536_x000a__x000a_"/>
  </r>
  <r>
    <x v="149"/>
    <d v="2024-09-22T00:00:00"/>
    <d v="1899-12-30T22:14:00"/>
    <x v="18"/>
    <s v="SRBM"/>
    <m/>
    <x v="42"/>
    <s v="Chunghwa County, North Hwanghae"/>
    <m/>
    <n v="38.875"/>
    <n v="125.926"/>
    <s v="Sea of Japan or East Sea"/>
    <s v="100 km"/>
    <s v="350 km"/>
    <x v="0"/>
    <x v="0"/>
    <s v="3 of at least 3 tests"/>
    <s v="https://www.mod.go.jp/j/press/news/2024/09/12b.html_x000a_https://en.yna.co.kr/view/AEN20240912001452315_x000a_http://kcna.kp/en/article/q/d5a6198af96d278695d7978c6d8bd74f.kcmsf_x000a_https://x.com/ColinZwirko/status/1834383317279629536_x000a__x000a_"/>
  </r>
  <r>
    <x v="150"/>
    <d v="2024-09-21T00:00:00"/>
    <d v="1899-12-30T21:53:00"/>
    <x v="35"/>
    <s v="SRBM"/>
    <m/>
    <x v="27"/>
    <s v="Kaechon, South Pyongan Province"/>
    <m/>
    <n v="39.752321000000002"/>
    <n v="125.899905"/>
    <s v="Sea of Japan or East Sea"/>
    <s v="Unknown"/>
    <s v="400 km"/>
    <x v="0"/>
    <x v="0"/>
    <s v="On September 18, 2024 (local time), North Korea launched at least two ballistic missiles. The South Korean Joint Chiefs of Staff stated that the launch was detected at 6:50 AM from the Kaechon area in South Pyongan Province, north of Pyongyang, and flew about 400 kilometers. The Japanese Ministry of Defense stated that the launches were detected from inland areas of North Korea at around 6:53 AM and 7:23 AM but did not provide trajectory information. A North Korean press release indicated that the launches tested the Hwasongpho-11-Da-4.5. North Korea stated that the test of the ballistic missile was to verify the accuracy of a hit at a medium range of 320 km. While it was not explicit how many ballistic missiles were launched, photographs suggest the number was at least two. A strategic cruise missile was also tested during this event."/>
    <s v="https://www.mod.go.jp/j/press/news/2024/09/18b.html_x000a_https://en.yna.co.kr/view/AEN20240702003651315_x000a_http://kcna.kp/en/article/q/7d5be7e17d208cb7d8e0e4118aa52d67.kcmsf_x000a_"/>
  </r>
  <r>
    <x v="150"/>
    <d v="2024-09-21T00:00:00"/>
    <d v="1899-12-30T22:23:00"/>
    <x v="35"/>
    <s v="SRBM"/>
    <m/>
    <x v="27"/>
    <s v="Kaechon, South Pyongan Province"/>
    <m/>
    <n v="39.752321000000002"/>
    <n v="125.899905"/>
    <s v="Sea of Japan or East Sea"/>
    <s v="Unknown"/>
    <s v="400 km"/>
    <x v="0"/>
    <x v="0"/>
    <s v="2 of 2 tests"/>
    <s v="https://www.mod.go.jp/j/press/news/2024/09/18b.html_x000a_https://en.yna.co.kr/view/AEN20240702003651315_x000a_http://kcna.kp/en/article/q/7d5be7e17d208cb7d8e0e4118aa52d67.kcmsf_x000a_"/>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3"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Years" colHeaderCaption="Test Result">
  <location ref="A5:E34" firstHeaderRow="1" firstDataRow="2" firstDataCol="1" rowPageCount="3" colPageCount="1"/>
  <pivotFields count="20">
    <pivotField axis="axisRow" showAll="0">
      <items count="15">
        <item x="0"/>
        <item x="1"/>
        <item x="2"/>
        <item x="3"/>
        <item x="4"/>
        <item x="5"/>
        <item x="6"/>
        <item x="7"/>
        <item x="8"/>
        <item x="9"/>
        <item x="10"/>
        <item x="11"/>
        <item x="12"/>
        <item x="13"/>
        <item t="default"/>
      </items>
    </pivotField>
    <pivotField numFmtId="164" showAll="0" defaultSubtotal="0"/>
    <pivotField showAll="0" defaultSubtotal="0"/>
    <pivotField dataField="1" showAll="0"/>
    <pivotField showAll="0" defaultSubtotal="0"/>
    <pivotField showAll="0" defaultSubtotal="0"/>
    <pivotField name="Facility" axis="axisPage" multipleItemSelectionAllowed="1" showAll="0">
      <items count="60">
        <item x="1"/>
        <item x="2"/>
        <item x="11"/>
        <item x="13"/>
        <item m="1" x="51"/>
        <item x="12"/>
        <item x="3"/>
        <item x="6"/>
        <item x="0"/>
        <item x="10"/>
        <item m="1" x="57"/>
        <item x="5"/>
        <item m="1" x="52"/>
        <item x="9"/>
        <item x="8"/>
        <item x="14"/>
        <item x="15"/>
        <item x="16"/>
        <item m="1" x="56"/>
        <item x="17"/>
        <item x="18"/>
        <item x="7"/>
        <item x="19"/>
        <item x="20"/>
        <item m="1" x="55"/>
        <item x="21"/>
        <item x="4"/>
        <item x="22"/>
        <item x="23"/>
        <item x="24"/>
        <item x="25"/>
        <item x="26"/>
        <item x="27"/>
        <item x="28"/>
        <item x="29"/>
        <item x="30"/>
        <item x="31"/>
        <item x="32"/>
        <item x="33"/>
        <item m="1" x="48"/>
        <item x="34"/>
        <item m="1" x="53"/>
        <item x="38"/>
        <item x="35"/>
        <item x="36"/>
        <item x="39"/>
        <item x="37"/>
        <item x="40"/>
        <item x="41"/>
        <item x="42"/>
        <item m="1" x="54"/>
        <item m="1" x="58"/>
        <item x="43"/>
        <item x="44"/>
        <item m="1" x="49"/>
        <item m="1" x="50"/>
        <item x="47"/>
        <item x="45"/>
        <item x="46"/>
        <item t="default"/>
      </items>
    </pivotField>
    <pivotField showAll="0"/>
    <pivotField showAll="0"/>
    <pivotField showAll="0"/>
    <pivotField showAll="0"/>
    <pivotField showAll="0"/>
    <pivotField showAll="0"/>
    <pivotField showAll="0"/>
    <pivotField axis="axisPage" multipleItemSelectionAllowed="1" showAll="0">
      <items count="4">
        <item x="0"/>
        <item x="1"/>
        <item m="1" x="2"/>
        <item t="default"/>
      </items>
    </pivotField>
    <pivotField axis="axisCol" showAll="0" defaultSubtotal="0">
      <items count="4">
        <item x="1"/>
        <item x="0"/>
        <item x="2"/>
        <item m="1" x="3"/>
      </items>
    </pivotField>
    <pivotField showAll="0"/>
    <pivotField showAll="0"/>
    <pivotField axis="axisPage" showAll="0">
      <items count="7">
        <item sd="0" x="0"/>
        <item sd="0" x="1"/>
        <item sd="0" x="2"/>
        <item sd="0" x="3"/>
        <item sd="0" x="4"/>
        <item x="5"/>
        <item t="default"/>
      </items>
    </pivotField>
    <pivotField axis="axisRow" showAll="0">
      <items count="44">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x="41"/>
        <item x="42"/>
        <item t="default"/>
      </items>
    </pivotField>
  </pivotFields>
  <rowFields count="2">
    <field x="19"/>
    <field x="0"/>
  </rowFields>
  <rowItems count="28">
    <i>
      <x v="1"/>
    </i>
    <i>
      <x v="3"/>
    </i>
    <i>
      <x v="7"/>
    </i>
    <i>
      <x v="8"/>
    </i>
    <i>
      <x v="9"/>
    </i>
    <i>
      <x v="10"/>
    </i>
    <i>
      <x v="15"/>
    </i>
    <i>
      <x v="23"/>
    </i>
    <i>
      <x v="26"/>
    </i>
    <i>
      <x v="29"/>
    </i>
    <i>
      <x v="30"/>
    </i>
    <i>
      <x v="31"/>
    </i>
    <i>
      <x v="32"/>
    </i>
    <i>
      <x v="33"/>
    </i>
    <i>
      <x v="34"/>
    </i>
    <i>
      <x v="36"/>
    </i>
    <i>
      <x v="37"/>
    </i>
    <i>
      <x v="38"/>
    </i>
    <i>
      <x v="39"/>
    </i>
    <i>
      <x v="40"/>
    </i>
    <i>
      <x v="41"/>
    </i>
    <i r="1">
      <x v="1"/>
    </i>
    <i r="1">
      <x v="3"/>
    </i>
    <i r="1">
      <x v="4"/>
    </i>
    <i r="1">
      <x v="5"/>
    </i>
    <i r="1">
      <x v="6"/>
    </i>
    <i r="1">
      <x v="9"/>
    </i>
    <i t="grand">
      <x/>
    </i>
  </rowItems>
  <colFields count="1">
    <field x="15"/>
  </colFields>
  <colItems count="4">
    <i>
      <x/>
    </i>
    <i>
      <x v="1"/>
    </i>
    <i>
      <x v="2"/>
    </i>
    <i t="grand">
      <x/>
    </i>
  </colItems>
  <pageFields count="3">
    <pageField fld="14" hier="-1"/>
    <pageField fld="6" hier="-1"/>
    <pageField fld="18" hier="-1"/>
  </pageFields>
  <dataFields count="1">
    <dataField name="Count of Tests" fld="3" subtotal="count" baseField="0" baseItem="0"/>
  </dataFields>
  <formats count="2">
    <format dxfId="25">
      <pivotArea dataOnly="0" grandCol="1" outline="0" fieldPosition="0"/>
    </format>
    <format dxfId="24">
      <pivotArea dataOnly="0"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4" cacheId="3"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Missile Types">
  <location ref="A5:E43" firstHeaderRow="1" firstDataRow="2" firstDataCol="1" rowPageCount="1" colPageCount="1"/>
  <pivotFields count="20">
    <pivotField showAll="0">
      <items count="15">
        <item x="0"/>
        <item x="1"/>
        <item x="2"/>
        <item x="3"/>
        <item x="4"/>
        <item x="5"/>
        <item x="6"/>
        <item x="7"/>
        <item x="8"/>
        <item x="9"/>
        <item x="10"/>
        <item x="11"/>
        <item x="12"/>
        <item x="13"/>
        <item t="default"/>
      </items>
    </pivotField>
    <pivotField numFmtId="164" showAll="0" defaultSubtotal="0"/>
    <pivotField showAll="0" defaultSubtotal="0"/>
    <pivotField axis="axisRow" dataField="1" showAll="0">
      <items count="52">
        <item x="10"/>
        <item x="9"/>
        <item x="2"/>
        <item m="1" x="50"/>
        <item x="0"/>
        <item x="3"/>
        <item x="4"/>
        <item m="1" x="48"/>
        <item x="5"/>
        <item x="6"/>
        <item x="1"/>
        <item x="7"/>
        <item m="1" x="45"/>
        <item m="1" x="43"/>
        <item x="12"/>
        <item x="13"/>
        <item x="14"/>
        <item x="15"/>
        <item m="1" x="46"/>
        <item x="16"/>
        <item x="29"/>
        <item x="18"/>
        <item m="1" x="47"/>
        <item x="8"/>
        <item x="11"/>
        <item x="20"/>
        <item m="1" x="40"/>
        <item m="1" x="49"/>
        <item x="22"/>
        <item m="1" x="38"/>
        <item m="1" x="41"/>
        <item m="1" x="44"/>
        <item m="1" x="39"/>
        <item x="26"/>
        <item m="1" x="42"/>
        <item x="28"/>
        <item x="30"/>
        <item x="17"/>
        <item x="19"/>
        <item x="24"/>
        <item x="27"/>
        <item x="31"/>
        <item x="21"/>
        <item x="32"/>
        <item m="1" x="36"/>
        <item m="1" x="37"/>
        <item x="33"/>
        <item x="34"/>
        <item x="23"/>
        <item x="25"/>
        <item x="35"/>
        <item t="default"/>
      </items>
    </pivotField>
    <pivotField showAll="0" defaultSubtotal="0"/>
    <pivotField showAll="0" defaultSubtotal="0"/>
    <pivotField showAll="0"/>
    <pivotField showAll="0"/>
    <pivotField showAll="0"/>
    <pivotField showAll="0"/>
    <pivotField showAll="0"/>
    <pivotField showAll="0"/>
    <pivotField showAll="0"/>
    <pivotField showAll="0"/>
    <pivotField axis="axisPage" showAll="0">
      <items count="4">
        <item x="0"/>
        <item x="1"/>
        <item m="1" x="2"/>
        <item t="default"/>
      </items>
    </pivotField>
    <pivotField axis="axisCol" showAll="0" defaultSubtotal="0">
      <items count="4">
        <item x="1"/>
        <item x="0"/>
        <item x="2"/>
        <item m="1" x="3"/>
      </items>
    </pivotField>
    <pivotField showAll="0"/>
    <pivotField showAll="0"/>
    <pivotField showAll="0">
      <items count="7">
        <item x="0"/>
        <item x="1"/>
        <item x="2"/>
        <item x="3"/>
        <item x="4"/>
        <item x="5"/>
        <item t="default"/>
      </items>
    </pivotField>
    <pivotField showAll="0">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t="default"/>
      </items>
    </pivotField>
  </pivotFields>
  <rowFields count="1">
    <field x="3"/>
  </rowFields>
  <rowItems count="37">
    <i>
      <x/>
    </i>
    <i>
      <x v="1"/>
    </i>
    <i>
      <x v="2"/>
    </i>
    <i>
      <x v="4"/>
    </i>
    <i>
      <x v="5"/>
    </i>
    <i>
      <x v="6"/>
    </i>
    <i>
      <x v="8"/>
    </i>
    <i>
      <x v="9"/>
    </i>
    <i>
      <x v="10"/>
    </i>
    <i>
      <x v="11"/>
    </i>
    <i>
      <x v="14"/>
    </i>
    <i>
      <x v="15"/>
    </i>
    <i>
      <x v="16"/>
    </i>
    <i>
      <x v="17"/>
    </i>
    <i>
      <x v="19"/>
    </i>
    <i>
      <x v="20"/>
    </i>
    <i>
      <x v="21"/>
    </i>
    <i>
      <x v="23"/>
    </i>
    <i>
      <x v="24"/>
    </i>
    <i>
      <x v="25"/>
    </i>
    <i>
      <x v="28"/>
    </i>
    <i>
      <x v="33"/>
    </i>
    <i>
      <x v="35"/>
    </i>
    <i>
      <x v="36"/>
    </i>
    <i>
      <x v="37"/>
    </i>
    <i>
      <x v="38"/>
    </i>
    <i>
      <x v="39"/>
    </i>
    <i>
      <x v="40"/>
    </i>
    <i>
      <x v="41"/>
    </i>
    <i>
      <x v="42"/>
    </i>
    <i>
      <x v="43"/>
    </i>
    <i>
      <x v="46"/>
    </i>
    <i>
      <x v="47"/>
    </i>
    <i>
      <x v="48"/>
    </i>
    <i>
      <x v="49"/>
    </i>
    <i>
      <x v="50"/>
    </i>
    <i t="grand">
      <x/>
    </i>
  </rowItems>
  <colFields count="1">
    <field x="15"/>
  </colFields>
  <colItems count="4">
    <i>
      <x/>
    </i>
    <i>
      <x v="1"/>
    </i>
    <i>
      <x v="2"/>
    </i>
    <i t="grand">
      <x/>
    </i>
  </colItems>
  <pageFields count="1">
    <pageField fld="14" hier="-1"/>
  </pageFields>
  <dataFields count="1">
    <dataField name="Count of Tests" fld="3" subtotal="count" baseField="0" baseItem="0"/>
  </dataFields>
  <formats count="16">
    <format dxfId="23">
      <pivotArea type="all" dataOnly="0" outline="0" fieldPosition="0"/>
    </format>
    <format dxfId="22">
      <pivotArea type="all" dataOnly="0" outline="0" fieldPosition="0"/>
    </format>
    <format dxfId="21">
      <pivotArea outline="0" collapsedLevelsAreSubtotals="1" fieldPosition="0"/>
    </format>
    <format dxfId="20">
      <pivotArea type="origin" dataOnly="0" labelOnly="1" outline="0" fieldPosition="0"/>
    </format>
    <format dxfId="19">
      <pivotArea type="topRight" dataOnly="0" labelOnly="1" outline="0" fieldPosition="0"/>
    </format>
    <format dxfId="18">
      <pivotArea field="3" type="button" dataOnly="0" labelOnly="1" outline="0" axis="axisRow" fieldPosition="0"/>
    </format>
    <format dxfId="17">
      <pivotArea dataOnly="0" labelOnly="1" fieldPosition="0">
        <references count="1">
          <reference field="3" count="0"/>
        </references>
      </pivotArea>
    </format>
    <format dxfId="16">
      <pivotArea dataOnly="0" labelOnly="1" grandRow="1" outline="0" fieldPosition="0"/>
    </format>
    <format dxfId="15">
      <pivotArea dataOnly="0" labelOnly="1" grandCol="1" outline="0" fieldPosition="0"/>
    </format>
    <format dxfId="14">
      <pivotArea type="all" dataOnly="0" outline="0" fieldPosition="0"/>
    </format>
    <format dxfId="13">
      <pivotArea type="all" dataOnly="0" outline="0" fieldPosition="0"/>
    </format>
    <format dxfId="12">
      <pivotArea type="all" dataOnly="0" outline="0" fieldPosition="0"/>
    </format>
    <format dxfId="11">
      <pivotArea type="all" dataOnly="0" outline="0" fieldPosition="0"/>
    </format>
    <format dxfId="10">
      <pivotArea type="all" dataOnly="0" outline="0" fieldPosition="0"/>
    </format>
    <format dxfId="9">
      <pivotArea grandCol="1" outline="0" collapsedLevelsAreSubtotals="1" fieldPosition="0"/>
    </format>
    <format dxfId="8">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2:S305" totalsRowShown="0" headerRowDxfId="41">
  <autoFilter ref="A2:S305" xr:uid="{00000000-0009-0000-0100-000002000000}"/>
  <tableColumns count="19">
    <tableColumn id="1" xr3:uid="{00000000-0010-0000-0000-000001000000}" name="F1">
      <calculatedColumnFormula>A2+1</calculatedColumnFormula>
    </tableColumn>
    <tableColumn id="2" xr3:uid="{00000000-0010-0000-0000-000002000000}" name="Date" dataDxfId="40" totalsRowDxfId="39"/>
    <tableColumn id="13" xr3:uid="{00000000-0010-0000-0000-00000D000000}" name="Date Entered/Updated" totalsRowDxfId="38" totalsRowCellStyle="Normal_Sheet1"/>
    <tableColumn id="14" xr3:uid="{00000000-0010-0000-0000-00000E000000}" name="Launch Time (UTC)" dataDxfId="37" totalsRowDxfId="36" dataCellStyle="Normal_Sheet1" totalsRowCellStyle="Normal_Sheet1"/>
    <tableColumn id="3" xr3:uid="{00000000-0010-0000-0000-000003000000}" name="Missile Name"/>
    <tableColumn id="4" xr3:uid="{00000000-0010-0000-0000-000004000000}" name="Missile Type"/>
    <tableColumn id="5" xr3:uid="{00000000-0010-0000-0000-000005000000}" name="Launch Agency/Authority"/>
    <tableColumn id="6" xr3:uid="{00000000-0010-0000-0000-000006000000}" name="Facility Name"/>
    <tableColumn id="7" xr3:uid="{00000000-0010-0000-0000-000007000000}" name="Facility Location" dataDxfId="35">
      <calculatedColumnFormula>VLOOKUP(H3,Table1[#All],7,FALSE)</calculatedColumnFormula>
    </tableColumn>
    <tableColumn id="8" xr3:uid="{00000000-0010-0000-0000-000008000000}" name="Other Name"/>
    <tableColumn id="9" xr3:uid="{00000000-0010-0000-0000-000009000000}" name="Facility Latitude" dataDxfId="34">
      <calculatedColumnFormula>VLOOKUP(H3,Table1[#Data],5,FALSE)</calculatedColumnFormula>
    </tableColumn>
    <tableColumn id="10" xr3:uid="{00000000-0010-0000-0000-00000A000000}" name="Facility Longitude" dataDxfId="33">
      <calculatedColumnFormula>VLOOKUP(H3,Table1[#Data],6,FALSE)</calculatedColumnFormula>
    </tableColumn>
    <tableColumn id="11" xr3:uid="{00000000-0010-0000-0000-00000B000000}" name="Landing Location" totalsRowDxfId="32"/>
    <tableColumn id="12" xr3:uid="{00000000-0010-0000-0000-00000C000000}" name="Apogee"/>
    <tableColumn id="15" xr3:uid="{00000000-0010-0000-0000-00000F000000}" name="Distance Travelled"/>
    <tableColumn id="16" xr3:uid="{00000000-0010-0000-0000-000010000000}" name="Confirmation Status" totalsRowDxfId="31"/>
    <tableColumn id="17" xr3:uid="{00000000-0010-0000-0000-000011000000}" name="Test Outcome" totalsRowDxfId="30"/>
    <tableColumn id="18" xr3:uid="{00000000-0010-0000-0000-000012000000}" name="Additional Information" dataDxfId="29" totalsRowDxfId="28"/>
    <tableColumn id="19" xr3:uid="{00000000-0010-0000-0000-000013000000}" name="Source(s)" dataDxfId="27" totalsRowDxfId="2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2:G51" totalsRowCount="1">
  <sortState xmlns:xlrd2="http://schemas.microsoft.com/office/spreadsheetml/2017/richdata2" ref="A2:G16">
    <sortCondition ref="B1"/>
  </sortState>
  <tableColumns count="7">
    <tableColumn id="1" xr3:uid="{00000000-0010-0000-0100-000001000000}" name="Facility" totalsRowLabel="Overall"/>
    <tableColumn id="2" xr3:uid="{00000000-0010-0000-0100-000002000000}" name="Date of First Test" totalsRowFunction="min" dataDxfId="7" totalsRowDxfId="2">
      <calculatedColumnFormula>MAX(IF('Missile Tests'!$H$3:$H$157=Table1[[#This Row],[Facility]],'Missile Tests'!$B$3:$B$157))</calculatedColumnFormula>
    </tableColumn>
    <tableColumn id="3" xr3:uid="{00000000-0010-0000-0100-000003000000}" name="Date of Most Recent Test" totalsRowFunction="max" dataDxfId="6" totalsRowDxfId="1"/>
    <tableColumn id="4" xr3:uid="{00000000-0010-0000-0100-000004000000}" name="Number of Tests" totalsRowFunction="sum" totalsRowDxfId="0">
      <calculatedColumnFormula>COUNTIF('Missile Tests'!H:H,Table1[[#This Row],[Facility]])</calculatedColumnFormula>
    </tableColumn>
    <tableColumn id="5" xr3:uid="{00000000-0010-0000-0100-000005000000}" name="Latitude" dataDxfId="5"/>
    <tableColumn id="6" xr3:uid="{00000000-0010-0000-0100-000006000000}" name="Longitude" dataDxfId="4"/>
    <tableColumn id="7" xr3:uid="{00000000-0010-0000-0100-000007000000}" name="Location" dataDxfId="3"/>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S305"/>
  <sheetViews>
    <sheetView tabSelected="1" topLeftCell="M1" zoomScale="70" zoomScaleNormal="70" workbookViewId="0">
      <pane ySplit="2" topLeftCell="A302" activePane="bottomLeft" state="frozen"/>
      <selection activeCell="L1" sqref="L1"/>
      <selection pane="bottomLeft" activeCell="S305" sqref="S305"/>
    </sheetView>
  </sheetViews>
  <sheetFormatPr defaultRowHeight="14.5" x14ac:dyDescent="0.35"/>
  <cols>
    <col min="1" max="1" width="11" customWidth="1"/>
    <col min="2" max="2" width="14.81640625" customWidth="1"/>
    <col min="3" max="3" width="29.54296875" customWidth="1"/>
    <col min="4" max="4" width="25.54296875" style="39" customWidth="1"/>
    <col min="5" max="5" width="16.54296875" customWidth="1"/>
    <col min="6" max="6" width="23.54296875" customWidth="1"/>
    <col min="7" max="7" width="22.81640625" customWidth="1"/>
    <col min="8" max="8" width="37.54296875" customWidth="1"/>
    <col min="9" max="9" width="46.453125" customWidth="1"/>
    <col min="10" max="10" width="22.81640625" customWidth="1"/>
    <col min="11" max="11" width="17.1796875" customWidth="1"/>
    <col min="12" max="12" width="18.54296875" customWidth="1"/>
    <col min="13" max="13" width="24.81640625" customWidth="1"/>
    <col min="14" max="14" width="14.54296875" customWidth="1"/>
    <col min="15" max="15" width="19.453125" customWidth="1"/>
    <col min="16" max="16" width="20.54296875" customWidth="1"/>
    <col min="17" max="17" width="21" bestFit="1" customWidth="1"/>
    <col min="18" max="18" width="123.453125" style="3" customWidth="1"/>
    <col min="19" max="19" width="98.453125" style="3" customWidth="1"/>
  </cols>
  <sheetData>
    <row r="1" spans="1:19" ht="92.25" customHeight="1" x14ac:dyDescent="0.35"/>
    <row r="2" spans="1:19" x14ac:dyDescent="0.35">
      <c r="A2" t="s">
        <v>0</v>
      </c>
      <c r="B2" s="17" t="s">
        <v>1</v>
      </c>
      <c r="C2" s="17" t="s">
        <v>2</v>
      </c>
      <c r="D2" s="40" t="s">
        <v>3</v>
      </c>
      <c r="E2" s="17" t="s">
        <v>4</v>
      </c>
      <c r="F2" s="17" t="s">
        <v>5</v>
      </c>
      <c r="G2" s="17" t="s">
        <v>6</v>
      </c>
      <c r="H2" s="17" t="s">
        <v>7</v>
      </c>
      <c r="I2" s="17" t="s">
        <v>8</v>
      </c>
      <c r="J2" s="17" t="s">
        <v>9</v>
      </c>
      <c r="K2" s="17" t="s">
        <v>10</v>
      </c>
      <c r="L2" s="17" t="s">
        <v>11</v>
      </c>
      <c r="M2" s="17" t="s">
        <v>12</v>
      </c>
      <c r="N2" s="17" t="s">
        <v>13</v>
      </c>
      <c r="O2" s="17" t="s">
        <v>14</v>
      </c>
      <c r="P2" s="17" t="s">
        <v>15</v>
      </c>
      <c r="Q2" s="17" t="s">
        <v>16</v>
      </c>
      <c r="R2" s="18" t="s">
        <v>17</v>
      </c>
      <c r="S2" s="18" t="s">
        <v>18</v>
      </c>
    </row>
    <row r="3" spans="1:19" ht="116" x14ac:dyDescent="0.35">
      <c r="A3">
        <v>1</v>
      </c>
      <c r="B3" s="1">
        <v>30781</v>
      </c>
      <c r="C3" s="31">
        <v>42727</v>
      </c>
      <c r="D3" s="38"/>
      <c r="E3" t="s">
        <v>19</v>
      </c>
      <c r="F3" t="s">
        <v>20</v>
      </c>
      <c r="H3" t="s">
        <v>21</v>
      </c>
      <c r="I3" t="str">
        <f>VLOOKUP(H3,Table1[#All],7,FALSE)</f>
        <v>Hwadae County, North Hamgyong Province</v>
      </c>
      <c r="J3" t="s">
        <v>22</v>
      </c>
      <c r="K3">
        <f>VLOOKUP(H3,Table1[#Data],5,FALSE)</f>
        <v>40.849996599999997</v>
      </c>
      <c r="L3">
        <f>VLOOKUP(H3,Table1[#Data],6,FALSE)</f>
        <v>129.666664</v>
      </c>
      <c r="M3" t="s">
        <v>23</v>
      </c>
      <c r="N3" t="s">
        <v>23</v>
      </c>
      <c r="O3" t="s">
        <v>23</v>
      </c>
      <c r="P3" t="s">
        <v>24</v>
      </c>
      <c r="Q3" t="s">
        <v>25</v>
      </c>
      <c r="R3" s="3" t="s">
        <v>26</v>
      </c>
      <c r="S3" s="3" t="s">
        <v>27</v>
      </c>
    </row>
    <row r="4" spans="1:19" ht="43.5" x14ac:dyDescent="0.35">
      <c r="A4">
        <f t="shared" ref="A4:A35" si="0">A3+1</f>
        <v>2</v>
      </c>
      <c r="B4" s="1">
        <v>30781</v>
      </c>
      <c r="C4" s="31">
        <v>42727</v>
      </c>
      <c r="D4" s="38"/>
      <c r="E4" t="s">
        <v>19</v>
      </c>
      <c r="F4" t="s">
        <v>20</v>
      </c>
      <c r="H4" t="s">
        <v>21</v>
      </c>
      <c r="I4" t="str">
        <f>VLOOKUP(H4,Table1[#All],7,FALSE)</f>
        <v>Hwadae County, North Hamgyong Province</v>
      </c>
      <c r="J4" t="s">
        <v>22</v>
      </c>
      <c r="K4">
        <f>VLOOKUP(H4,Table1[#Data],5,FALSE)</f>
        <v>40.849996599999997</v>
      </c>
      <c r="L4">
        <f>VLOOKUP(H4,Table1[#Data],6,FALSE)</f>
        <v>129.666664</v>
      </c>
      <c r="M4" t="s">
        <v>23</v>
      </c>
      <c r="N4" t="s">
        <v>23</v>
      </c>
      <c r="O4" t="s">
        <v>23</v>
      </c>
      <c r="P4" t="s">
        <v>24</v>
      </c>
      <c r="Q4" t="s">
        <v>25</v>
      </c>
      <c r="S4" s="3" t="s">
        <v>28</v>
      </c>
    </row>
    <row r="5" spans="1:19" ht="58" x14ac:dyDescent="0.35">
      <c r="A5">
        <f t="shared" si="0"/>
        <v>3</v>
      </c>
      <c r="B5" s="1">
        <v>30781</v>
      </c>
      <c r="C5" s="31">
        <v>42727</v>
      </c>
      <c r="D5" s="38"/>
      <c r="E5" t="s">
        <v>19</v>
      </c>
      <c r="F5" t="s">
        <v>20</v>
      </c>
      <c r="H5" t="s">
        <v>21</v>
      </c>
      <c r="I5" t="str">
        <f>VLOOKUP(H5,Table1[#All],7,FALSE)</f>
        <v>Hwadae County, North Hamgyong Province</v>
      </c>
      <c r="J5" t="s">
        <v>22</v>
      </c>
      <c r="K5">
        <f>VLOOKUP(H5,Table1[#Data],5,FALSE)</f>
        <v>40.849996599999997</v>
      </c>
      <c r="L5">
        <f>VLOOKUP(H5,Table1[#Data],6,FALSE)</f>
        <v>129.666664</v>
      </c>
      <c r="M5" t="s">
        <v>23</v>
      </c>
      <c r="N5" t="s">
        <v>29</v>
      </c>
      <c r="O5" t="s">
        <v>23</v>
      </c>
      <c r="P5" t="s">
        <v>24</v>
      </c>
      <c r="Q5" t="s">
        <v>25</v>
      </c>
      <c r="S5" s="3" t="s">
        <v>30</v>
      </c>
    </row>
    <row r="6" spans="1:19" ht="29" x14ac:dyDescent="0.35">
      <c r="A6">
        <f t="shared" si="0"/>
        <v>4</v>
      </c>
      <c r="B6" s="2">
        <v>30926</v>
      </c>
      <c r="C6" s="31">
        <v>42727</v>
      </c>
      <c r="D6" s="38"/>
      <c r="E6" t="s">
        <v>19</v>
      </c>
      <c r="F6" t="s">
        <v>20</v>
      </c>
      <c r="H6" t="s">
        <v>21</v>
      </c>
      <c r="I6" t="str">
        <f>VLOOKUP(H6,Table1[#All],7,FALSE)</f>
        <v>Hwadae County, North Hamgyong Province</v>
      </c>
      <c r="J6" t="s">
        <v>22</v>
      </c>
      <c r="K6">
        <f>VLOOKUP(H6,Table1[#Data],5,FALSE)</f>
        <v>40.849996599999997</v>
      </c>
      <c r="L6">
        <f>VLOOKUP(H6,Table1[#Data],6,FALSE)</f>
        <v>129.666664</v>
      </c>
      <c r="M6" t="s">
        <v>23</v>
      </c>
      <c r="N6" t="s">
        <v>23</v>
      </c>
      <c r="O6" t="s">
        <v>23</v>
      </c>
      <c r="P6" t="s">
        <v>24</v>
      </c>
      <c r="Q6" t="s">
        <v>31</v>
      </c>
      <c r="S6" s="3" t="s">
        <v>32</v>
      </c>
    </row>
    <row r="7" spans="1:19" ht="58" x14ac:dyDescent="0.35">
      <c r="A7">
        <f t="shared" si="0"/>
        <v>5</v>
      </c>
      <c r="B7" s="2">
        <v>30926</v>
      </c>
      <c r="C7" s="31">
        <v>42727</v>
      </c>
      <c r="D7" s="38"/>
      <c r="E7" t="s">
        <v>19</v>
      </c>
      <c r="F7" t="s">
        <v>20</v>
      </c>
      <c r="H7" t="s">
        <v>21</v>
      </c>
      <c r="I7" t="str">
        <f>VLOOKUP(H7,Table1[#All],7,FALSE)</f>
        <v>Hwadae County, North Hamgyong Province</v>
      </c>
      <c r="J7" t="s">
        <v>22</v>
      </c>
      <c r="K7">
        <f>VLOOKUP(H7,Table1[#Data],5,FALSE)</f>
        <v>40.849996599999997</v>
      </c>
      <c r="L7">
        <f>VLOOKUP(H7,Table1[#Data],6,FALSE)</f>
        <v>129.666664</v>
      </c>
      <c r="M7" t="s">
        <v>23</v>
      </c>
      <c r="N7" t="s">
        <v>29</v>
      </c>
      <c r="O7" t="s">
        <v>23</v>
      </c>
      <c r="P7" t="s">
        <v>24</v>
      </c>
      <c r="Q7" t="s">
        <v>31</v>
      </c>
      <c r="S7" s="3" t="s">
        <v>30</v>
      </c>
    </row>
    <row r="8" spans="1:19" ht="58" x14ac:dyDescent="0.35">
      <c r="A8">
        <f t="shared" si="0"/>
        <v>6</v>
      </c>
      <c r="B8" s="2">
        <v>30926</v>
      </c>
      <c r="C8" s="31">
        <v>42727</v>
      </c>
      <c r="D8" s="38"/>
      <c r="E8" t="s">
        <v>19</v>
      </c>
      <c r="F8" t="s">
        <v>20</v>
      </c>
      <c r="H8" t="s">
        <v>21</v>
      </c>
      <c r="I8" t="str">
        <f>VLOOKUP(H8,Table1[#All],7,FALSE)</f>
        <v>Hwadae County, North Hamgyong Province</v>
      </c>
      <c r="J8" t="s">
        <v>22</v>
      </c>
      <c r="K8">
        <f>VLOOKUP(H8,Table1[#Data],5,FALSE)</f>
        <v>40.849996599999997</v>
      </c>
      <c r="L8">
        <f>VLOOKUP(H8,Table1[#Data],6,FALSE)</f>
        <v>129.666664</v>
      </c>
      <c r="M8" t="s">
        <v>23</v>
      </c>
      <c r="N8" t="s">
        <v>29</v>
      </c>
      <c r="O8" t="s">
        <v>23</v>
      </c>
      <c r="P8" t="s">
        <v>24</v>
      </c>
      <c r="Q8" t="s">
        <v>31</v>
      </c>
      <c r="S8" s="3" t="s">
        <v>30</v>
      </c>
    </row>
    <row r="9" spans="1:19" ht="43.5" x14ac:dyDescent="0.35">
      <c r="A9">
        <f t="shared" si="0"/>
        <v>7</v>
      </c>
      <c r="B9" s="2">
        <v>31533</v>
      </c>
      <c r="C9" s="31">
        <v>42727</v>
      </c>
      <c r="D9" s="38"/>
      <c r="E9" t="s">
        <v>23</v>
      </c>
      <c r="F9" t="s">
        <v>23</v>
      </c>
      <c r="H9" t="s">
        <v>21</v>
      </c>
      <c r="I9" t="str">
        <f>VLOOKUP(H9,Table1[#All],7,FALSE)</f>
        <v>Hwadae County, North Hamgyong Province</v>
      </c>
      <c r="J9" t="s">
        <v>22</v>
      </c>
      <c r="K9">
        <f>VLOOKUP(H9,Table1[#Data],5,FALSE)</f>
        <v>40.849996599999997</v>
      </c>
      <c r="L9">
        <f>VLOOKUP(H9,Table1[#Data],6,FALSE)</f>
        <v>129.666664</v>
      </c>
      <c r="M9" t="s">
        <v>23</v>
      </c>
      <c r="N9" t="s">
        <v>23</v>
      </c>
      <c r="O9" t="s">
        <v>23</v>
      </c>
      <c r="P9" t="s">
        <v>33</v>
      </c>
      <c r="Q9" t="s">
        <v>23</v>
      </c>
      <c r="R9" s="3" t="s">
        <v>34</v>
      </c>
      <c r="S9" s="3" t="s">
        <v>28</v>
      </c>
    </row>
    <row r="10" spans="1:19" ht="72.5" x14ac:dyDescent="0.35">
      <c r="A10">
        <f t="shared" si="0"/>
        <v>8</v>
      </c>
      <c r="B10" s="2">
        <v>32994</v>
      </c>
      <c r="C10" s="31">
        <v>42727</v>
      </c>
      <c r="D10" s="38"/>
      <c r="E10" t="s">
        <v>35</v>
      </c>
      <c r="F10" t="s">
        <v>36</v>
      </c>
      <c r="H10" t="s">
        <v>21</v>
      </c>
      <c r="I10" t="str">
        <f>VLOOKUP(H10,Table1[#All],7,FALSE)</f>
        <v>Hwadae County, North Hamgyong Province</v>
      </c>
      <c r="J10" t="s">
        <v>22</v>
      </c>
      <c r="K10">
        <f>VLOOKUP(H10,Table1[#Data],5,FALSE)</f>
        <v>40.849996599999997</v>
      </c>
      <c r="L10">
        <f>VLOOKUP(H10,Table1[#Data],6,FALSE)</f>
        <v>129.666664</v>
      </c>
      <c r="M10" t="s">
        <v>23</v>
      </c>
      <c r="N10" t="s">
        <v>37</v>
      </c>
      <c r="O10" t="s">
        <v>23</v>
      </c>
      <c r="P10" t="s">
        <v>33</v>
      </c>
      <c r="Q10" t="s">
        <v>31</v>
      </c>
      <c r="R10" s="3" t="s">
        <v>38</v>
      </c>
      <c r="S10" s="3" t="s">
        <v>39</v>
      </c>
    </row>
    <row r="11" spans="1:19" ht="43.5" x14ac:dyDescent="0.35">
      <c r="A11">
        <f t="shared" si="0"/>
        <v>9</v>
      </c>
      <c r="B11" s="2">
        <v>33025</v>
      </c>
      <c r="C11" s="31">
        <v>42727</v>
      </c>
      <c r="D11" s="38"/>
      <c r="E11" t="s">
        <v>40</v>
      </c>
      <c r="F11" t="s">
        <v>20</v>
      </c>
      <c r="H11" t="s">
        <v>21</v>
      </c>
      <c r="I11" t="str">
        <f>VLOOKUP(H11,Table1[#All],7,FALSE)</f>
        <v>Hwadae County, North Hamgyong Province</v>
      </c>
      <c r="J11" t="s">
        <v>22</v>
      </c>
      <c r="K11">
        <f>VLOOKUP(H11,Table1[#Data],5,FALSE)</f>
        <v>40.849996599999997</v>
      </c>
      <c r="L11">
        <f>VLOOKUP(H11,Table1[#Data],6,FALSE)</f>
        <v>129.666664</v>
      </c>
      <c r="M11" t="s">
        <v>41</v>
      </c>
      <c r="N11" t="s">
        <v>29</v>
      </c>
      <c r="O11" t="s">
        <v>23</v>
      </c>
      <c r="P11" t="s">
        <v>24</v>
      </c>
      <c r="Q11" t="s">
        <v>25</v>
      </c>
      <c r="R11" s="3" t="s">
        <v>42</v>
      </c>
      <c r="S11" s="3" t="s">
        <v>28</v>
      </c>
    </row>
    <row r="12" spans="1:19" ht="43.5" x14ac:dyDescent="0.35">
      <c r="A12">
        <f t="shared" si="0"/>
        <v>10</v>
      </c>
      <c r="B12" s="2">
        <v>33420</v>
      </c>
      <c r="C12" s="31">
        <v>42727</v>
      </c>
      <c r="D12" s="38"/>
      <c r="E12" t="s">
        <v>40</v>
      </c>
      <c r="F12" t="s">
        <v>20</v>
      </c>
      <c r="H12" t="s">
        <v>43</v>
      </c>
      <c r="I12" t="str">
        <f>VLOOKUP(H12,Table1[#All],7,FALSE)</f>
        <v>Chiha-ri , Kangwon Province, (North Korea)</v>
      </c>
      <c r="J12" t="s">
        <v>44</v>
      </c>
      <c r="K12">
        <f>VLOOKUP(H12,Table1[#Data],5,FALSE)</f>
        <v>38.623330000000003</v>
      </c>
      <c r="L12">
        <f>VLOOKUP(H12,Table1[#Data],6,FALSE)</f>
        <v>126.68470000000001</v>
      </c>
      <c r="M12" t="s">
        <v>41</v>
      </c>
      <c r="N12" t="s">
        <v>23</v>
      </c>
      <c r="O12" t="s">
        <v>23</v>
      </c>
      <c r="P12" t="s">
        <v>24</v>
      </c>
      <c r="Q12" t="s">
        <v>25</v>
      </c>
      <c r="R12" s="3" t="s">
        <v>45</v>
      </c>
      <c r="S12" s="3" t="s">
        <v>46</v>
      </c>
    </row>
    <row r="13" spans="1:19" ht="58" x14ac:dyDescent="0.35">
      <c r="A13">
        <f t="shared" si="0"/>
        <v>11</v>
      </c>
      <c r="B13" s="2">
        <v>33756</v>
      </c>
      <c r="C13" s="31">
        <v>42727</v>
      </c>
      <c r="D13" s="38"/>
      <c r="E13" t="s">
        <v>35</v>
      </c>
      <c r="F13" t="s">
        <v>36</v>
      </c>
      <c r="H13" t="s">
        <v>21</v>
      </c>
      <c r="I13" t="str">
        <f>VLOOKUP(H13,Table1[#All],7,FALSE)</f>
        <v>Hwadae County, North Hamgyong Province</v>
      </c>
      <c r="J13" t="s">
        <v>22</v>
      </c>
      <c r="K13">
        <f>VLOOKUP(H13,Table1[#Data],5,FALSE)</f>
        <v>40.849996599999997</v>
      </c>
      <c r="L13">
        <f>VLOOKUP(H13,Table1[#Data],6,FALSE)</f>
        <v>129.666664</v>
      </c>
      <c r="M13" t="s">
        <v>23</v>
      </c>
      <c r="N13" t="s">
        <v>47</v>
      </c>
      <c r="O13" t="s">
        <v>23</v>
      </c>
      <c r="P13" t="s">
        <v>33</v>
      </c>
      <c r="Q13" t="s">
        <v>31</v>
      </c>
      <c r="R13" s="3" t="s">
        <v>48</v>
      </c>
      <c r="S13" s="3" t="s">
        <v>49</v>
      </c>
    </row>
    <row r="14" spans="1:19" ht="72.5" x14ac:dyDescent="0.35">
      <c r="A14">
        <f t="shared" si="0"/>
        <v>12</v>
      </c>
      <c r="B14" s="1">
        <v>34118</v>
      </c>
      <c r="C14" s="31">
        <v>42727</v>
      </c>
      <c r="D14" s="38"/>
      <c r="E14" t="s">
        <v>35</v>
      </c>
      <c r="F14" t="s">
        <v>36</v>
      </c>
      <c r="H14" t="s">
        <v>21</v>
      </c>
      <c r="I14" t="str">
        <f>VLOOKUP(H14,Table1[#All],7,FALSE)</f>
        <v>Hwadae County, North Hamgyong Province</v>
      </c>
      <c r="J14" t="s">
        <v>22</v>
      </c>
      <c r="K14">
        <f>VLOOKUP(H14,Table1[#Data],5,FALSE)</f>
        <v>40.849996599999997</v>
      </c>
      <c r="L14">
        <f>VLOOKUP(H14,Table1[#Data],6,FALSE)</f>
        <v>129.666664</v>
      </c>
      <c r="M14" t="s">
        <v>41</v>
      </c>
      <c r="N14" t="s">
        <v>37</v>
      </c>
      <c r="O14" t="s">
        <v>50</v>
      </c>
      <c r="P14" t="s">
        <v>24</v>
      </c>
      <c r="Q14" t="s">
        <v>25</v>
      </c>
      <c r="R14" s="3" t="s">
        <v>51</v>
      </c>
      <c r="S14" s="3" t="s">
        <v>28</v>
      </c>
    </row>
    <row r="15" spans="1:19" ht="72.5" x14ac:dyDescent="0.35">
      <c r="A15">
        <f t="shared" si="0"/>
        <v>13</v>
      </c>
      <c r="B15" s="1">
        <v>34118</v>
      </c>
      <c r="C15" s="31">
        <v>42727</v>
      </c>
      <c r="D15" s="38"/>
      <c r="E15" t="s">
        <v>40</v>
      </c>
      <c r="F15" t="s">
        <v>20</v>
      </c>
      <c r="H15" t="s">
        <v>21</v>
      </c>
      <c r="I15" t="str">
        <f>VLOOKUP(H15,Table1[#All],7,FALSE)</f>
        <v>Hwadae County, North Hamgyong Province</v>
      </c>
      <c r="J15" t="s">
        <v>22</v>
      </c>
      <c r="K15">
        <f>VLOOKUP(H15,Table1[#Data],5,FALSE)</f>
        <v>40.849996599999997</v>
      </c>
      <c r="L15">
        <f>VLOOKUP(H15,Table1[#Data],6,FALSE)</f>
        <v>129.666664</v>
      </c>
      <c r="M15" t="s">
        <v>41</v>
      </c>
      <c r="N15" t="s">
        <v>29</v>
      </c>
      <c r="O15" t="s">
        <v>23</v>
      </c>
      <c r="P15" t="s">
        <v>24</v>
      </c>
      <c r="Q15" t="s">
        <v>23</v>
      </c>
      <c r="R15" s="3" t="s">
        <v>51</v>
      </c>
      <c r="S15" s="3" t="s">
        <v>52</v>
      </c>
    </row>
    <row r="16" spans="1:19" ht="72.5" x14ac:dyDescent="0.35">
      <c r="A16">
        <f t="shared" si="0"/>
        <v>14</v>
      </c>
      <c r="B16" s="1">
        <v>34118</v>
      </c>
      <c r="C16" s="31">
        <v>42727</v>
      </c>
      <c r="D16" s="38"/>
      <c r="E16" t="s">
        <v>40</v>
      </c>
      <c r="F16" t="s">
        <v>20</v>
      </c>
      <c r="H16" t="s">
        <v>21</v>
      </c>
      <c r="I16" t="str">
        <f>VLOOKUP(H16,Table1[#All],7,FALSE)</f>
        <v>Hwadae County, North Hamgyong Province</v>
      </c>
      <c r="J16" t="s">
        <v>22</v>
      </c>
      <c r="K16">
        <f>VLOOKUP(H16,Table1[#Data],5,FALSE)</f>
        <v>40.849996599999997</v>
      </c>
      <c r="L16">
        <f>VLOOKUP(H16,Table1[#Data],6,FALSE)</f>
        <v>129.666664</v>
      </c>
      <c r="M16" t="s">
        <v>41</v>
      </c>
      <c r="N16" t="s">
        <v>29</v>
      </c>
      <c r="O16" t="s">
        <v>23</v>
      </c>
      <c r="P16" t="s">
        <v>24</v>
      </c>
      <c r="Q16" t="s">
        <v>25</v>
      </c>
      <c r="R16" s="3" t="s">
        <v>51</v>
      </c>
      <c r="S16" s="3" t="s">
        <v>52</v>
      </c>
    </row>
    <row r="17" spans="1:19" ht="72.5" x14ac:dyDescent="0.35">
      <c r="A17">
        <f t="shared" si="0"/>
        <v>15</v>
      </c>
      <c r="B17" s="1">
        <v>34119</v>
      </c>
      <c r="C17" s="31">
        <v>42727</v>
      </c>
      <c r="D17" s="38"/>
      <c r="E17" t="s">
        <v>40</v>
      </c>
      <c r="F17" t="s">
        <v>20</v>
      </c>
      <c r="H17" t="s">
        <v>21</v>
      </c>
      <c r="I17" t="str">
        <f>VLOOKUP(H17,Table1[#All],7,FALSE)</f>
        <v>Hwadae County, North Hamgyong Province</v>
      </c>
      <c r="J17" t="s">
        <v>22</v>
      </c>
      <c r="K17">
        <f>VLOOKUP(H17,Table1[#Data],5,FALSE)</f>
        <v>40.849996599999997</v>
      </c>
      <c r="L17">
        <f>VLOOKUP(H17,Table1[#Data],6,FALSE)</f>
        <v>129.666664</v>
      </c>
      <c r="M17" t="s">
        <v>41</v>
      </c>
      <c r="N17" t="s">
        <v>29</v>
      </c>
      <c r="O17" t="s">
        <v>23</v>
      </c>
      <c r="P17" t="s">
        <v>24</v>
      </c>
      <c r="Q17" t="s">
        <v>25</v>
      </c>
      <c r="R17" s="3" t="s">
        <v>51</v>
      </c>
      <c r="S17" s="3" t="s">
        <v>52</v>
      </c>
    </row>
    <row r="18" spans="1:19" ht="159.5" x14ac:dyDescent="0.35">
      <c r="A18">
        <f t="shared" si="0"/>
        <v>16</v>
      </c>
      <c r="B18" s="1">
        <v>36038</v>
      </c>
      <c r="C18" s="31">
        <v>42727</v>
      </c>
      <c r="D18" s="38"/>
      <c r="E18" t="s">
        <v>53</v>
      </c>
      <c r="F18" t="s">
        <v>54</v>
      </c>
      <c r="H18" t="s">
        <v>21</v>
      </c>
      <c r="I18" t="str">
        <f>VLOOKUP(H18,Table1[#All],7,FALSE)</f>
        <v>Hwadae County, North Hamgyong Province</v>
      </c>
      <c r="J18" t="s">
        <v>22</v>
      </c>
      <c r="K18">
        <f>VLOOKUP(H18,Table1[#Data],5,FALSE)</f>
        <v>40.849996599999997</v>
      </c>
      <c r="L18">
        <f>VLOOKUP(H18,Table1[#Data],6,FALSE)</f>
        <v>129.666664</v>
      </c>
      <c r="M18" s="3" t="s">
        <v>55</v>
      </c>
      <c r="N18" t="s">
        <v>23</v>
      </c>
      <c r="O18" t="s">
        <v>56</v>
      </c>
      <c r="P18" t="s">
        <v>24</v>
      </c>
      <c r="Q18" t="s">
        <v>31</v>
      </c>
      <c r="R18" s="3" t="s">
        <v>57</v>
      </c>
      <c r="S18" s="3" t="s">
        <v>58</v>
      </c>
    </row>
    <row r="19" spans="1:19" ht="58" x14ac:dyDescent="0.35">
      <c r="A19">
        <f t="shared" si="0"/>
        <v>17</v>
      </c>
      <c r="B19" s="1">
        <v>38903</v>
      </c>
      <c r="C19" s="31">
        <v>42740</v>
      </c>
      <c r="D19" s="38"/>
      <c r="E19" t="s">
        <v>59</v>
      </c>
      <c r="F19" t="s">
        <v>54</v>
      </c>
      <c r="H19" t="s">
        <v>21</v>
      </c>
      <c r="I19" t="str">
        <f>VLOOKUP(H19,Table1[#All],7,FALSE)</f>
        <v>Hwadae County, North Hamgyong Province</v>
      </c>
      <c r="J19" t="s">
        <v>22</v>
      </c>
      <c r="K19">
        <f>VLOOKUP(H19,Table1[#Data],5,FALSE)</f>
        <v>40.849996599999997</v>
      </c>
      <c r="L19">
        <f>VLOOKUP(H19,Table1[#Data],6,FALSE)</f>
        <v>129.666664</v>
      </c>
      <c r="M19" t="s">
        <v>41</v>
      </c>
      <c r="N19" t="s">
        <v>60</v>
      </c>
      <c r="O19" t="s">
        <v>23</v>
      </c>
      <c r="P19" t="s">
        <v>24</v>
      </c>
      <c r="Q19" t="s">
        <v>31</v>
      </c>
      <c r="R19" s="3" t="s">
        <v>61</v>
      </c>
      <c r="S19" s="3" t="s">
        <v>62</v>
      </c>
    </row>
    <row r="20" spans="1:19" ht="58" x14ac:dyDescent="0.35">
      <c r="A20">
        <f t="shared" si="0"/>
        <v>18</v>
      </c>
      <c r="B20" s="1">
        <v>38903</v>
      </c>
      <c r="C20" s="31">
        <v>42740</v>
      </c>
      <c r="D20" s="38"/>
      <c r="E20" t="s">
        <v>40</v>
      </c>
      <c r="F20" t="s">
        <v>20</v>
      </c>
      <c r="H20" t="s">
        <v>63</v>
      </c>
      <c r="I20" t="str">
        <f>VLOOKUP(H20,Table1[#All],7,FALSE)</f>
        <v>Kittae Pass, Kangwon Province, (North Korea)</v>
      </c>
      <c r="J20" t="s">
        <v>64</v>
      </c>
      <c r="K20">
        <f>VLOOKUP(H20,Table1[#Data],5,FALSE)</f>
        <v>38.990830000000003</v>
      </c>
      <c r="L20">
        <f>VLOOKUP(H20,Table1[#Data],6,FALSE)</f>
        <v>127.6236</v>
      </c>
      <c r="M20" t="s">
        <v>41</v>
      </c>
      <c r="N20" t="s">
        <v>37</v>
      </c>
      <c r="O20" t="s">
        <v>23</v>
      </c>
      <c r="P20" t="s">
        <v>24</v>
      </c>
      <c r="Q20" t="s">
        <v>25</v>
      </c>
      <c r="S20" s="3" t="s">
        <v>62</v>
      </c>
    </row>
    <row r="21" spans="1:19" ht="58" x14ac:dyDescent="0.35">
      <c r="A21">
        <f t="shared" si="0"/>
        <v>19</v>
      </c>
      <c r="B21" s="1">
        <v>38903</v>
      </c>
      <c r="C21" s="31">
        <v>42740</v>
      </c>
      <c r="D21" s="38"/>
      <c r="E21" t="s">
        <v>35</v>
      </c>
      <c r="F21" t="s">
        <v>36</v>
      </c>
      <c r="H21" t="s">
        <v>63</v>
      </c>
      <c r="I21" t="str">
        <f>VLOOKUP(H21,Table1[#All],7,FALSE)</f>
        <v>Kittae Pass, Kangwon Province, (North Korea)</v>
      </c>
      <c r="J21" t="s">
        <v>64</v>
      </c>
      <c r="K21">
        <f>VLOOKUP(H21,Table1[#Data],5,FALSE)</f>
        <v>38.990830000000003</v>
      </c>
      <c r="L21">
        <f>VLOOKUP(H21,Table1[#Data],6,FALSE)</f>
        <v>127.6236</v>
      </c>
      <c r="M21" t="s">
        <v>41</v>
      </c>
      <c r="N21" t="s">
        <v>37</v>
      </c>
      <c r="O21" t="s">
        <v>23</v>
      </c>
      <c r="P21" t="s">
        <v>24</v>
      </c>
      <c r="Q21" t="s">
        <v>25</v>
      </c>
      <c r="S21" s="3" t="s">
        <v>62</v>
      </c>
    </row>
    <row r="22" spans="1:19" ht="58" x14ac:dyDescent="0.35">
      <c r="A22">
        <f t="shared" si="0"/>
        <v>20</v>
      </c>
      <c r="B22" s="1">
        <v>38903</v>
      </c>
      <c r="C22" s="31">
        <v>42740</v>
      </c>
      <c r="D22" s="38"/>
      <c r="E22" t="s">
        <v>40</v>
      </c>
      <c r="F22" t="s">
        <v>20</v>
      </c>
      <c r="H22" t="s">
        <v>63</v>
      </c>
      <c r="I22" t="str">
        <f>VLOOKUP(H22,Table1[#All],7,FALSE)</f>
        <v>Kittae Pass, Kangwon Province, (North Korea)</v>
      </c>
      <c r="J22" t="s">
        <v>64</v>
      </c>
      <c r="K22">
        <f>VLOOKUP(H22,Table1[#Data],5,FALSE)</f>
        <v>38.990830000000003</v>
      </c>
      <c r="L22">
        <f>VLOOKUP(H22,Table1[#Data],6,FALSE)</f>
        <v>127.6236</v>
      </c>
      <c r="M22" t="s">
        <v>41</v>
      </c>
      <c r="N22" t="s">
        <v>37</v>
      </c>
      <c r="O22" t="s">
        <v>23</v>
      </c>
      <c r="P22" t="s">
        <v>24</v>
      </c>
      <c r="Q22" t="s">
        <v>25</v>
      </c>
      <c r="S22" s="3" t="s">
        <v>62</v>
      </c>
    </row>
    <row r="23" spans="1:19" ht="58" x14ac:dyDescent="0.35">
      <c r="A23">
        <f t="shared" si="0"/>
        <v>21</v>
      </c>
      <c r="B23" s="1">
        <v>38903</v>
      </c>
      <c r="C23" s="31">
        <v>42740</v>
      </c>
      <c r="D23" s="38"/>
      <c r="E23" t="s">
        <v>35</v>
      </c>
      <c r="F23" t="s">
        <v>36</v>
      </c>
      <c r="H23" t="s">
        <v>63</v>
      </c>
      <c r="I23" t="str">
        <f>VLOOKUP(H23,Table1[#All],7,FALSE)</f>
        <v>Kittae Pass, Kangwon Province, (North Korea)</v>
      </c>
      <c r="J23" t="s">
        <v>64</v>
      </c>
      <c r="K23">
        <f>VLOOKUP(H23,Table1[#Data],5,FALSE)</f>
        <v>38.990830000000003</v>
      </c>
      <c r="L23">
        <f>VLOOKUP(H23,Table1[#Data],6,FALSE)</f>
        <v>127.6236</v>
      </c>
      <c r="M23" t="s">
        <v>41</v>
      </c>
      <c r="N23" t="s">
        <v>37</v>
      </c>
      <c r="O23" t="s">
        <v>23</v>
      </c>
      <c r="P23" t="s">
        <v>24</v>
      </c>
      <c r="Q23" t="s">
        <v>25</v>
      </c>
      <c r="S23" s="3" t="s">
        <v>62</v>
      </c>
    </row>
    <row r="24" spans="1:19" ht="58" x14ac:dyDescent="0.35">
      <c r="A24">
        <f t="shared" si="0"/>
        <v>22</v>
      </c>
      <c r="B24" s="1">
        <v>38903</v>
      </c>
      <c r="C24" s="31">
        <v>42740</v>
      </c>
      <c r="D24" s="38"/>
      <c r="E24" t="s">
        <v>35</v>
      </c>
      <c r="F24" t="s">
        <v>36</v>
      </c>
      <c r="H24" t="s">
        <v>63</v>
      </c>
      <c r="I24" t="str">
        <f>VLOOKUP(H24,Table1[#All],7,FALSE)</f>
        <v>Kittae Pass, Kangwon Province, (North Korea)</v>
      </c>
      <c r="J24" t="s">
        <v>64</v>
      </c>
      <c r="K24">
        <f>VLOOKUP(H24,Table1[#Data],5,FALSE)</f>
        <v>38.990830000000003</v>
      </c>
      <c r="L24">
        <f>VLOOKUP(H24,Table1[#Data],6,FALSE)</f>
        <v>127.6236</v>
      </c>
      <c r="M24" t="s">
        <v>41</v>
      </c>
      <c r="N24" t="s">
        <v>37</v>
      </c>
      <c r="O24" t="s">
        <v>23</v>
      </c>
      <c r="P24" t="s">
        <v>24</v>
      </c>
      <c r="Q24" t="s">
        <v>25</v>
      </c>
      <c r="S24" s="3" t="s">
        <v>62</v>
      </c>
    </row>
    <row r="25" spans="1:19" ht="58" x14ac:dyDescent="0.35">
      <c r="A25">
        <f t="shared" si="0"/>
        <v>23</v>
      </c>
      <c r="B25" s="1">
        <v>38903</v>
      </c>
      <c r="C25" s="31">
        <v>42740</v>
      </c>
      <c r="D25" s="38"/>
      <c r="E25" t="s">
        <v>35</v>
      </c>
      <c r="F25" t="s">
        <v>36</v>
      </c>
      <c r="H25" t="s">
        <v>63</v>
      </c>
      <c r="I25" t="str">
        <f>VLOOKUP(H25,Table1[#All],7,FALSE)</f>
        <v>Kittae Pass, Kangwon Province, (North Korea)</v>
      </c>
      <c r="J25" t="s">
        <v>64</v>
      </c>
      <c r="K25">
        <f>VLOOKUP(H25,Table1[#Data],5,FALSE)</f>
        <v>38.990830000000003</v>
      </c>
      <c r="L25">
        <f>VLOOKUP(H25,Table1[#Data],6,FALSE)</f>
        <v>127.6236</v>
      </c>
      <c r="M25" t="s">
        <v>41</v>
      </c>
      <c r="N25" t="s">
        <v>37</v>
      </c>
      <c r="O25" t="s">
        <v>23</v>
      </c>
      <c r="P25" t="s">
        <v>24</v>
      </c>
      <c r="Q25" t="s">
        <v>25</v>
      </c>
      <c r="R25" s="3" t="s">
        <v>65</v>
      </c>
      <c r="S25" s="3" t="s">
        <v>62</v>
      </c>
    </row>
    <row r="26" spans="1:19" ht="58" x14ac:dyDescent="0.35">
      <c r="A26">
        <f t="shared" si="0"/>
        <v>24</v>
      </c>
      <c r="B26" s="1">
        <v>39908</v>
      </c>
      <c r="C26" s="31">
        <v>42740</v>
      </c>
      <c r="D26" s="38"/>
      <c r="E26" t="s">
        <v>59</v>
      </c>
      <c r="F26" t="s">
        <v>54</v>
      </c>
      <c r="H26" t="s">
        <v>21</v>
      </c>
      <c r="I26" t="str">
        <f>VLOOKUP(H26,Table1[#All],7,FALSE)</f>
        <v>Hwadae County, North Hamgyong Province</v>
      </c>
      <c r="J26" t="s">
        <v>22</v>
      </c>
      <c r="K26">
        <f>VLOOKUP(H26,Table1[#Data],5,FALSE)</f>
        <v>40.849996599999997</v>
      </c>
      <c r="L26">
        <f>VLOOKUP(H26,Table1[#Data],6,FALSE)</f>
        <v>129.666664</v>
      </c>
      <c r="M26" t="s">
        <v>66</v>
      </c>
      <c r="N26" t="s">
        <v>23</v>
      </c>
      <c r="P26" t="s">
        <v>24</v>
      </c>
      <c r="Q26" t="s">
        <v>31</v>
      </c>
      <c r="R26" s="3" t="s">
        <v>67</v>
      </c>
      <c r="S26" s="3" t="s">
        <v>68</v>
      </c>
    </row>
    <row r="27" spans="1:19" ht="58" x14ac:dyDescent="0.35">
      <c r="A27">
        <f t="shared" si="0"/>
        <v>25</v>
      </c>
      <c r="B27" s="1">
        <v>39999</v>
      </c>
      <c r="C27" s="31">
        <v>42740</v>
      </c>
      <c r="D27" s="38"/>
      <c r="E27" t="s">
        <v>35</v>
      </c>
      <c r="F27" t="s">
        <v>36</v>
      </c>
      <c r="H27" s="4" t="s">
        <v>63</v>
      </c>
      <c r="I27" t="str">
        <f>VLOOKUP(H27,Table1[#All],7,FALSE)</f>
        <v>Kittae Pass, Kangwon Province, (North Korea)</v>
      </c>
      <c r="J27" t="s">
        <v>64</v>
      </c>
      <c r="K27">
        <f>VLOOKUP(H27,Table1[#Data],5,FALSE)</f>
        <v>38.990830000000003</v>
      </c>
      <c r="L27">
        <f>VLOOKUP(H27,Table1[#Data],6,FALSE)</f>
        <v>127.6236</v>
      </c>
      <c r="M27" t="s">
        <v>41</v>
      </c>
      <c r="N27" t="s">
        <v>37</v>
      </c>
      <c r="O27" t="s">
        <v>23</v>
      </c>
      <c r="P27" t="s">
        <v>24</v>
      </c>
      <c r="Q27" t="s">
        <v>25</v>
      </c>
      <c r="S27" s="3" t="s">
        <v>69</v>
      </c>
    </row>
    <row r="28" spans="1:19" ht="58" x14ac:dyDescent="0.35">
      <c r="A28">
        <f t="shared" si="0"/>
        <v>26</v>
      </c>
      <c r="B28" s="1">
        <v>39999</v>
      </c>
      <c r="C28" s="31">
        <v>42740</v>
      </c>
      <c r="D28" s="38"/>
      <c r="E28" t="s">
        <v>35</v>
      </c>
      <c r="F28" t="s">
        <v>36</v>
      </c>
      <c r="H28" s="4" t="s">
        <v>63</v>
      </c>
      <c r="I28" t="str">
        <f>VLOOKUP(H28,Table1[#All],7,FALSE)</f>
        <v>Kittae Pass, Kangwon Province, (North Korea)</v>
      </c>
      <c r="J28" t="s">
        <v>64</v>
      </c>
      <c r="K28">
        <f>VLOOKUP(H28,Table1[#Data],5,FALSE)</f>
        <v>38.990830000000003</v>
      </c>
      <c r="L28">
        <f>VLOOKUP(H28,Table1[#Data],6,FALSE)</f>
        <v>127.6236</v>
      </c>
      <c r="M28" t="s">
        <v>41</v>
      </c>
      <c r="N28" t="s">
        <v>37</v>
      </c>
      <c r="O28" t="s">
        <v>23</v>
      </c>
      <c r="P28" t="s">
        <v>24</v>
      </c>
      <c r="Q28" t="s">
        <v>25</v>
      </c>
      <c r="S28" s="3" t="s">
        <v>69</v>
      </c>
    </row>
    <row r="29" spans="1:19" ht="58" x14ac:dyDescent="0.35">
      <c r="A29">
        <f t="shared" si="0"/>
        <v>27</v>
      </c>
      <c r="B29" s="1">
        <v>39999</v>
      </c>
      <c r="C29" s="31">
        <v>42740</v>
      </c>
      <c r="D29" s="38"/>
      <c r="E29" t="s">
        <v>40</v>
      </c>
      <c r="F29" t="s">
        <v>20</v>
      </c>
      <c r="H29" s="4" t="s">
        <v>63</v>
      </c>
      <c r="I29" t="str">
        <f>VLOOKUP(H29,Table1[#All],7,FALSE)</f>
        <v>Kittae Pass, Kangwon Province, (North Korea)</v>
      </c>
      <c r="J29" t="s">
        <v>64</v>
      </c>
      <c r="K29">
        <f>VLOOKUP(H29,Table1[#Data],5,FALSE)</f>
        <v>38.990830000000003</v>
      </c>
      <c r="L29">
        <f>VLOOKUP(H29,Table1[#Data],6,FALSE)</f>
        <v>127.6236</v>
      </c>
      <c r="M29" t="s">
        <v>41</v>
      </c>
      <c r="P29" t="s">
        <v>24</v>
      </c>
      <c r="Q29" t="s">
        <v>25</v>
      </c>
      <c r="S29" s="3" t="s">
        <v>70</v>
      </c>
    </row>
    <row r="30" spans="1:19" ht="58" x14ac:dyDescent="0.35">
      <c r="A30">
        <f t="shared" si="0"/>
        <v>28</v>
      </c>
      <c r="B30" s="1">
        <v>39999</v>
      </c>
      <c r="C30" s="31">
        <v>42740</v>
      </c>
      <c r="D30" s="38"/>
      <c r="E30" t="s">
        <v>40</v>
      </c>
      <c r="F30" t="s">
        <v>20</v>
      </c>
      <c r="H30" s="4" t="s">
        <v>63</v>
      </c>
      <c r="I30" t="str">
        <f>VLOOKUP(H30,Table1[#All],7,FALSE)</f>
        <v>Kittae Pass, Kangwon Province, (North Korea)</v>
      </c>
      <c r="J30" t="s">
        <v>64</v>
      </c>
      <c r="K30">
        <f>VLOOKUP(H30,Table1[#Data],5,FALSE)</f>
        <v>38.990830000000003</v>
      </c>
      <c r="L30">
        <f>VLOOKUP(H30,Table1[#Data],6,FALSE)</f>
        <v>127.6236</v>
      </c>
      <c r="M30" t="s">
        <v>41</v>
      </c>
      <c r="P30" t="s">
        <v>24</v>
      </c>
      <c r="Q30" t="s">
        <v>25</v>
      </c>
      <c r="S30" s="3" t="s">
        <v>70</v>
      </c>
    </row>
    <row r="31" spans="1:19" ht="58" x14ac:dyDescent="0.35">
      <c r="A31">
        <f t="shared" si="0"/>
        <v>29</v>
      </c>
      <c r="B31" s="1">
        <v>39999</v>
      </c>
      <c r="C31" s="31">
        <v>42740</v>
      </c>
      <c r="D31" s="38"/>
      <c r="E31" t="s">
        <v>40</v>
      </c>
      <c r="F31" t="s">
        <v>20</v>
      </c>
      <c r="H31" s="4" t="s">
        <v>63</v>
      </c>
      <c r="I31" t="str">
        <f>VLOOKUP(H31,Table1[#All],7,FALSE)</f>
        <v>Kittae Pass, Kangwon Province, (North Korea)</v>
      </c>
      <c r="J31" t="s">
        <v>64</v>
      </c>
      <c r="K31">
        <f>VLOOKUP(H31,Table1[#Data],5,FALSE)</f>
        <v>38.990830000000003</v>
      </c>
      <c r="L31">
        <f>VLOOKUP(H31,Table1[#Data],6,FALSE)</f>
        <v>127.6236</v>
      </c>
      <c r="M31" t="s">
        <v>41</v>
      </c>
      <c r="P31" t="s">
        <v>24</v>
      </c>
      <c r="Q31" t="s">
        <v>25</v>
      </c>
      <c r="S31" s="3" t="s">
        <v>70</v>
      </c>
    </row>
    <row r="32" spans="1:19" ht="58" x14ac:dyDescent="0.35">
      <c r="A32">
        <f t="shared" si="0"/>
        <v>30</v>
      </c>
      <c r="B32" s="1">
        <v>39999</v>
      </c>
      <c r="C32" s="31">
        <v>42740</v>
      </c>
      <c r="D32" s="38"/>
      <c r="E32" t="s">
        <v>40</v>
      </c>
      <c r="F32" t="s">
        <v>20</v>
      </c>
      <c r="H32" s="4" t="s">
        <v>63</v>
      </c>
      <c r="I32" t="str">
        <f>VLOOKUP(H32,Table1[#All],7,FALSE)</f>
        <v>Kittae Pass, Kangwon Province, (North Korea)</v>
      </c>
      <c r="J32" t="s">
        <v>64</v>
      </c>
      <c r="K32">
        <f>VLOOKUP(H32,Table1[#Data],5,FALSE)</f>
        <v>38.990830000000003</v>
      </c>
      <c r="L32">
        <f>VLOOKUP(H32,Table1[#Data],6,FALSE)</f>
        <v>127.6236</v>
      </c>
      <c r="M32" t="s">
        <v>41</v>
      </c>
      <c r="P32" t="s">
        <v>24</v>
      </c>
      <c r="Q32" t="s">
        <v>25</v>
      </c>
      <c r="S32" s="3" t="s">
        <v>70</v>
      </c>
    </row>
    <row r="33" spans="1:19" ht="58" x14ac:dyDescent="0.35">
      <c r="A33">
        <f t="shared" si="0"/>
        <v>31</v>
      </c>
      <c r="B33" s="1">
        <v>39999</v>
      </c>
      <c r="C33" s="31">
        <v>42740</v>
      </c>
      <c r="D33" s="38"/>
      <c r="E33" t="s">
        <v>40</v>
      </c>
      <c r="F33" t="s">
        <v>20</v>
      </c>
      <c r="H33" s="4" t="s">
        <v>63</v>
      </c>
      <c r="I33" t="str">
        <f>VLOOKUP(H33,Table1[#All],7,FALSE)</f>
        <v>Kittae Pass, Kangwon Province, (North Korea)</v>
      </c>
      <c r="J33" t="s">
        <v>64</v>
      </c>
      <c r="K33">
        <f>VLOOKUP(H33,Table1[#Data],5,FALSE)</f>
        <v>38.990830000000003</v>
      </c>
      <c r="L33">
        <f>VLOOKUP(H33,Table1[#Data],6,FALSE)</f>
        <v>127.6236</v>
      </c>
      <c r="M33" t="s">
        <v>41</v>
      </c>
      <c r="P33" t="s">
        <v>24</v>
      </c>
      <c r="Q33" t="s">
        <v>25</v>
      </c>
      <c r="S33" s="3" t="s">
        <v>70</v>
      </c>
    </row>
    <row r="34" spans="1:19" ht="101.5" x14ac:dyDescent="0.35">
      <c r="A34">
        <f t="shared" si="0"/>
        <v>32</v>
      </c>
      <c r="B34" s="1">
        <v>41012</v>
      </c>
      <c r="C34" s="31">
        <v>42740</v>
      </c>
      <c r="D34" s="38"/>
      <c r="E34" t="s">
        <v>71</v>
      </c>
      <c r="F34" t="s">
        <v>54</v>
      </c>
      <c r="H34" t="s">
        <v>72</v>
      </c>
      <c r="I34" t="str">
        <f>VLOOKUP(H34,Table1[#All],7,FALSE)</f>
        <v>Cholsan County, North Pyongan Province</v>
      </c>
      <c r="J34" t="s">
        <v>73</v>
      </c>
      <c r="K34">
        <f>VLOOKUP(H34,Table1[#Data],5,FALSE)</f>
        <v>39.659599999999998</v>
      </c>
      <c r="L34">
        <f>VLOOKUP(H34,Table1[#Data],6,FALSE)</f>
        <v>124.70569999999999</v>
      </c>
      <c r="M34" t="s">
        <v>66</v>
      </c>
      <c r="N34" t="s">
        <v>23</v>
      </c>
      <c r="O34" t="s">
        <v>23</v>
      </c>
      <c r="P34" t="s">
        <v>24</v>
      </c>
      <c r="Q34" t="s">
        <v>31</v>
      </c>
      <c r="R34" s="3" t="s">
        <v>74</v>
      </c>
      <c r="S34" s="3" t="s">
        <v>75</v>
      </c>
    </row>
    <row r="35" spans="1:19" ht="43.5" x14ac:dyDescent="0.35">
      <c r="A35">
        <f t="shared" si="0"/>
        <v>33</v>
      </c>
      <c r="B35" s="1">
        <v>41255</v>
      </c>
      <c r="C35" s="31">
        <v>42740</v>
      </c>
      <c r="D35" s="38"/>
      <c r="E35" t="s">
        <v>71</v>
      </c>
      <c r="F35" t="s">
        <v>54</v>
      </c>
      <c r="H35" t="s">
        <v>72</v>
      </c>
      <c r="I35" t="str">
        <f>VLOOKUP(H35,Table1[#All],7,FALSE)</f>
        <v>Cholsan County, North Pyongan Province</v>
      </c>
      <c r="J35" t="s">
        <v>73</v>
      </c>
      <c r="K35">
        <f>VLOOKUP(H35,Table1[#Data],5,FALSE)</f>
        <v>39.659599999999998</v>
      </c>
      <c r="L35">
        <f>VLOOKUP(H35,Table1[#Data],6,FALSE)</f>
        <v>124.70569999999999</v>
      </c>
      <c r="M35" t="s">
        <v>76</v>
      </c>
      <c r="N35" t="s">
        <v>77</v>
      </c>
      <c r="O35" t="s">
        <v>76</v>
      </c>
      <c r="P35" t="s">
        <v>24</v>
      </c>
      <c r="Q35" t="s">
        <v>25</v>
      </c>
      <c r="R35" s="3" t="s">
        <v>78</v>
      </c>
      <c r="S35" s="3" t="s">
        <v>79</v>
      </c>
    </row>
    <row r="36" spans="1:19" ht="58" x14ac:dyDescent="0.35">
      <c r="A36">
        <f t="shared" ref="A36:A67" si="1">A35+1</f>
        <v>34</v>
      </c>
      <c r="B36" s="1">
        <v>41412</v>
      </c>
      <c r="C36" s="31">
        <v>42740</v>
      </c>
      <c r="D36" s="38"/>
      <c r="E36" t="s">
        <v>80</v>
      </c>
      <c r="F36" t="s">
        <v>20</v>
      </c>
      <c r="H36" t="s">
        <v>81</v>
      </c>
      <c r="I36" t="str">
        <f>VLOOKUP(H36,Table1[#All],7,FALSE)</f>
        <v>Kangwon Province, (North Korea)</v>
      </c>
      <c r="K36">
        <f>VLOOKUP(H36,Table1[#Data],5,FALSE)</f>
        <v>39.401670000000003</v>
      </c>
      <c r="L36">
        <f>VLOOKUP(H36,Table1[#Data],6,FALSE)</f>
        <v>127.5369</v>
      </c>
      <c r="M36" t="s">
        <v>41</v>
      </c>
      <c r="N36" t="s">
        <v>23</v>
      </c>
      <c r="O36" t="s">
        <v>23</v>
      </c>
      <c r="P36" t="s">
        <v>33</v>
      </c>
      <c r="Q36" t="s">
        <v>25</v>
      </c>
      <c r="R36" s="3" t="s">
        <v>82</v>
      </c>
      <c r="S36" s="3" t="s">
        <v>83</v>
      </c>
    </row>
    <row r="37" spans="1:19" ht="58" x14ac:dyDescent="0.35">
      <c r="A37">
        <f t="shared" si="1"/>
        <v>35</v>
      </c>
      <c r="B37" s="1">
        <v>41412</v>
      </c>
      <c r="C37" s="31">
        <v>42740</v>
      </c>
      <c r="D37" s="38"/>
      <c r="E37" t="s">
        <v>80</v>
      </c>
      <c r="F37" t="s">
        <v>20</v>
      </c>
      <c r="H37" t="s">
        <v>81</v>
      </c>
      <c r="I37" t="str">
        <f>VLOOKUP(H37,Table1[#All],7,FALSE)</f>
        <v>Kangwon Province, (North Korea)</v>
      </c>
      <c r="K37">
        <f>VLOOKUP(H37,Table1[#Data],5,FALSE)</f>
        <v>39.401670000000003</v>
      </c>
      <c r="L37">
        <f>VLOOKUP(H37,Table1[#Data],6,FALSE)</f>
        <v>127.5369</v>
      </c>
      <c r="M37" t="s">
        <v>41</v>
      </c>
      <c r="N37" t="s">
        <v>23</v>
      </c>
      <c r="O37" t="s">
        <v>23</v>
      </c>
      <c r="P37" t="s">
        <v>33</v>
      </c>
      <c r="Q37" t="s">
        <v>25</v>
      </c>
      <c r="R37" s="3" t="s">
        <v>82</v>
      </c>
      <c r="S37" s="3" t="s">
        <v>84</v>
      </c>
    </row>
    <row r="38" spans="1:19" ht="58" x14ac:dyDescent="0.35">
      <c r="A38">
        <f t="shared" si="1"/>
        <v>36</v>
      </c>
      <c r="B38" s="1">
        <v>41412</v>
      </c>
      <c r="C38" s="31">
        <v>42740</v>
      </c>
      <c r="D38" s="38"/>
      <c r="E38" t="s">
        <v>80</v>
      </c>
      <c r="F38" t="s">
        <v>20</v>
      </c>
      <c r="H38" t="s">
        <v>81</v>
      </c>
      <c r="I38" t="str">
        <f>VLOOKUP(H38,Table1[#All],7,FALSE)</f>
        <v>Kangwon Province, (North Korea)</v>
      </c>
      <c r="K38">
        <f>VLOOKUP(H38,Table1[#Data],5,FALSE)</f>
        <v>39.401670000000003</v>
      </c>
      <c r="L38">
        <f>VLOOKUP(H38,Table1[#Data],6,FALSE)</f>
        <v>127.5369</v>
      </c>
      <c r="M38" t="s">
        <v>41</v>
      </c>
      <c r="N38" t="s">
        <v>23</v>
      </c>
      <c r="O38" t="s">
        <v>23</v>
      </c>
      <c r="P38" t="s">
        <v>33</v>
      </c>
      <c r="Q38" t="s">
        <v>25</v>
      </c>
      <c r="R38" s="3" t="s">
        <v>82</v>
      </c>
      <c r="S38" s="3" t="s">
        <v>84</v>
      </c>
    </row>
    <row r="39" spans="1:19" ht="58" x14ac:dyDescent="0.35">
      <c r="A39">
        <f t="shared" si="1"/>
        <v>37</v>
      </c>
      <c r="B39" s="1">
        <v>41413</v>
      </c>
      <c r="C39" s="31">
        <v>42740</v>
      </c>
      <c r="D39" s="38"/>
      <c r="E39" t="s">
        <v>80</v>
      </c>
      <c r="F39" t="s">
        <v>20</v>
      </c>
      <c r="H39" t="s">
        <v>81</v>
      </c>
      <c r="I39" t="str">
        <f>VLOOKUP(H39,Table1[#All],7,FALSE)</f>
        <v>Kangwon Province, (North Korea)</v>
      </c>
      <c r="K39">
        <f>VLOOKUP(H39,Table1[#Data],5,FALSE)</f>
        <v>39.401670000000003</v>
      </c>
      <c r="L39">
        <f>VLOOKUP(H39,Table1[#Data],6,FALSE)</f>
        <v>127.5369</v>
      </c>
      <c r="M39" t="s">
        <v>41</v>
      </c>
      <c r="N39" t="s">
        <v>23</v>
      </c>
      <c r="O39" t="s">
        <v>23</v>
      </c>
      <c r="P39" t="s">
        <v>33</v>
      </c>
      <c r="Q39" t="s">
        <v>25</v>
      </c>
      <c r="R39" s="3" t="s">
        <v>82</v>
      </c>
      <c r="S39" s="3" t="s">
        <v>84</v>
      </c>
    </row>
    <row r="40" spans="1:19" ht="58" x14ac:dyDescent="0.35">
      <c r="A40">
        <f t="shared" si="1"/>
        <v>38</v>
      </c>
      <c r="B40" s="1">
        <v>41414</v>
      </c>
      <c r="C40" s="31">
        <v>42740</v>
      </c>
      <c r="D40" s="38"/>
      <c r="E40" t="s">
        <v>80</v>
      </c>
      <c r="F40" t="s">
        <v>20</v>
      </c>
      <c r="H40" t="s">
        <v>81</v>
      </c>
      <c r="I40" t="str">
        <f>VLOOKUP(H40,Table1[#All],7,FALSE)</f>
        <v>Kangwon Province, (North Korea)</v>
      </c>
      <c r="K40">
        <f>VLOOKUP(H40,Table1[#Data],5,FALSE)</f>
        <v>39.401670000000003</v>
      </c>
      <c r="L40">
        <f>VLOOKUP(H40,Table1[#Data],6,FALSE)</f>
        <v>127.5369</v>
      </c>
      <c r="M40" t="s">
        <v>41</v>
      </c>
      <c r="N40" t="s">
        <v>23</v>
      </c>
      <c r="O40" t="s">
        <v>23</v>
      </c>
      <c r="P40" t="s">
        <v>33</v>
      </c>
      <c r="Q40" t="s">
        <v>25</v>
      </c>
      <c r="R40" s="3" t="s">
        <v>82</v>
      </c>
      <c r="S40" s="3" t="s">
        <v>84</v>
      </c>
    </row>
    <row r="41" spans="1:19" ht="58" x14ac:dyDescent="0.35">
      <c r="A41">
        <f t="shared" si="1"/>
        <v>39</v>
      </c>
      <c r="B41" s="1">
        <v>41414</v>
      </c>
      <c r="C41" s="31">
        <v>42740</v>
      </c>
      <c r="D41" s="38"/>
      <c r="E41" t="s">
        <v>80</v>
      </c>
      <c r="F41" t="s">
        <v>20</v>
      </c>
      <c r="H41" t="s">
        <v>81</v>
      </c>
      <c r="I41" t="str">
        <f>VLOOKUP(H41,Table1[#All],7,FALSE)</f>
        <v>Kangwon Province, (North Korea)</v>
      </c>
      <c r="K41">
        <f>VLOOKUP(H41,Table1[#Data],5,FALSE)</f>
        <v>39.401670000000003</v>
      </c>
      <c r="L41">
        <f>VLOOKUP(H41,Table1[#Data],6,FALSE)</f>
        <v>127.5369</v>
      </c>
      <c r="M41" t="s">
        <v>41</v>
      </c>
      <c r="N41" t="s">
        <v>23</v>
      </c>
      <c r="O41" t="s">
        <v>23</v>
      </c>
      <c r="P41" t="s">
        <v>33</v>
      </c>
      <c r="Q41" t="s">
        <v>25</v>
      </c>
      <c r="R41" s="3" t="s">
        <v>82</v>
      </c>
      <c r="S41" s="3" t="s">
        <v>84</v>
      </c>
    </row>
    <row r="42" spans="1:19" ht="58" x14ac:dyDescent="0.35">
      <c r="A42">
        <f t="shared" si="1"/>
        <v>40</v>
      </c>
      <c r="B42" s="1">
        <v>41697</v>
      </c>
      <c r="C42" s="31">
        <v>42740</v>
      </c>
      <c r="D42" s="38"/>
      <c r="E42" t="s">
        <v>19</v>
      </c>
      <c r="F42" t="s">
        <v>20</v>
      </c>
      <c r="H42" t="s">
        <v>63</v>
      </c>
      <c r="I42" t="str">
        <f>VLOOKUP(H42,Table1[#All],7,FALSE)</f>
        <v>Kittae Pass, Kangwon Province, (North Korea)</v>
      </c>
      <c r="J42" t="s">
        <v>64</v>
      </c>
      <c r="K42">
        <f>VLOOKUP(H42,Table1[#Data],5,FALSE)</f>
        <v>38.990830000000003</v>
      </c>
      <c r="L42">
        <f>VLOOKUP(H42,Table1[#Data],6,FALSE)</f>
        <v>127.6236</v>
      </c>
      <c r="M42" t="s">
        <v>41</v>
      </c>
      <c r="N42" t="s">
        <v>85</v>
      </c>
      <c r="O42" t="s">
        <v>29</v>
      </c>
      <c r="P42" t="s">
        <v>24</v>
      </c>
      <c r="Q42" t="s">
        <v>25</v>
      </c>
      <c r="R42" s="3" t="s">
        <v>86</v>
      </c>
      <c r="S42" s="3" t="s">
        <v>87</v>
      </c>
    </row>
    <row r="43" spans="1:19" ht="58" x14ac:dyDescent="0.35">
      <c r="A43">
        <f t="shared" si="1"/>
        <v>41</v>
      </c>
      <c r="B43" s="1">
        <v>41697</v>
      </c>
      <c r="C43" s="31">
        <v>42740</v>
      </c>
      <c r="D43" s="38"/>
      <c r="E43" t="s">
        <v>19</v>
      </c>
      <c r="F43" t="s">
        <v>20</v>
      </c>
      <c r="H43" t="s">
        <v>63</v>
      </c>
      <c r="I43" t="str">
        <f>VLOOKUP(H43,Table1[#All],7,FALSE)</f>
        <v>Kittae Pass, Kangwon Province, (North Korea)</v>
      </c>
      <c r="J43" t="s">
        <v>64</v>
      </c>
      <c r="K43">
        <f>VLOOKUP(H43,Table1[#Data],5,FALSE)</f>
        <v>38.990830000000003</v>
      </c>
      <c r="L43">
        <f>VLOOKUP(H43,Table1[#Data],6,FALSE)</f>
        <v>127.6236</v>
      </c>
      <c r="M43" t="s">
        <v>41</v>
      </c>
      <c r="N43" t="s">
        <v>23</v>
      </c>
      <c r="O43" t="s">
        <v>29</v>
      </c>
      <c r="P43" t="s">
        <v>24</v>
      </c>
      <c r="Q43" t="s">
        <v>25</v>
      </c>
      <c r="R43" s="3" t="s">
        <v>86</v>
      </c>
      <c r="S43" s="3" t="s">
        <v>87</v>
      </c>
    </row>
    <row r="44" spans="1:19" ht="58" x14ac:dyDescent="0.35">
      <c r="A44">
        <f t="shared" si="1"/>
        <v>42</v>
      </c>
      <c r="B44" s="1">
        <v>41697</v>
      </c>
      <c r="C44" s="31">
        <v>42740</v>
      </c>
      <c r="D44" s="38"/>
      <c r="E44" t="s">
        <v>19</v>
      </c>
      <c r="F44" t="s">
        <v>20</v>
      </c>
      <c r="H44" t="s">
        <v>63</v>
      </c>
      <c r="I44" t="str">
        <f>VLOOKUP(H44,Table1[#All],7,FALSE)</f>
        <v>Kittae Pass, Kangwon Province, (North Korea)</v>
      </c>
      <c r="J44" t="s">
        <v>64</v>
      </c>
      <c r="K44">
        <f>VLOOKUP(H44,Table1[#Data],5,FALSE)</f>
        <v>38.990830000000003</v>
      </c>
      <c r="L44">
        <f>VLOOKUP(H44,Table1[#Data],6,FALSE)</f>
        <v>127.6236</v>
      </c>
      <c r="M44" t="s">
        <v>41</v>
      </c>
      <c r="N44" t="s">
        <v>23</v>
      </c>
      <c r="O44" t="s">
        <v>29</v>
      </c>
      <c r="P44" t="s">
        <v>24</v>
      </c>
      <c r="Q44" t="s">
        <v>25</v>
      </c>
      <c r="R44" s="3" t="s">
        <v>86</v>
      </c>
      <c r="S44" s="3" t="s">
        <v>87</v>
      </c>
    </row>
    <row r="45" spans="1:19" ht="58" x14ac:dyDescent="0.35">
      <c r="A45">
        <f t="shared" si="1"/>
        <v>43</v>
      </c>
      <c r="B45" s="1">
        <v>41697</v>
      </c>
      <c r="C45" s="31">
        <v>42740</v>
      </c>
      <c r="D45" s="38"/>
      <c r="E45" t="s">
        <v>19</v>
      </c>
      <c r="F45" t="s">
        <v>20</v>
      </c>
      <c r="H45" t="s">
        <v>63</v>
      </c>
      <c r="I45" t="str">
        <f>VLOOKUP(H45,Table1[#All],7,FALSE)</f>
        <v>Kittae Pass, Kangwon Province, (North Korea)</v>
      </c>
      <c r="J45" t="s">
        <v>64</v>
      </c>
      <c r="K45">
        <f>VLOOKUP(H45,Table1[#Data],5,FALSE)</f>
        <v>38.990830000000003</v>
      </c>
      <c r="L45">
        <f>VLOOKUP(H45,Table1[#Data],6,FALSE)</f>
        <v>127.6236</v>
      </c>
      <c r="M45" t="s">
        <v>41</v>
      </c>
      <c r="N45" t="s">
        <v>23</v>
      </c>
      <c r="O45" t="s">
        <v>29</v>
      </c>
      <c r="P45" t="s">
        <v>24</v>
      </c>
      <c r="Q45" t="s">
        <v>25</v>
      </c>
      <c r="R45" s="3" t="s">
        <v>86</v>
      </c>
      <c r="S45" s="3" t="s">
        <v>87</v>
      </c>
    </row>
    <row r="46" spans="1:19" ht="101.5" x14ac:dyDescent="0.35">
      <c r="A46">
        <f t="shared" si="1"/>
        <v>44</v>
      </c>
      <c r="B46" s="1">
        <v>41701</v>
      </c>
      <c r="C46" s="31">
        <v>42740</v>
      </c>
      <c r="D46" s="38"/>
      <c r="E46" t="s">
        <v>40</v>
      </c>
      <c r="F46" t="s">
        <v>20</v>
      </c>
      <c r="H46" t="s">
        <v>88</v>
      </c>
      <c r="I46" t="str">
        <f>VLOOKUP(H46,Table1[#All],7,FALSE)</f>
        <v>Kangwon Province, (North Korea)</v>
      </c>
      <c r="J46" t="s">
        <v>89</v>
      </c>
      <c r="K46">
        <f>VLOOKUP(H46,Table1[#Data],5,FALSE)</f>
        <v>39.167700000000004</v>
      </c>
      <c r="L46">
        <f>VLOOKUP(H46,Table1[#Data],6,FALSE)</f>
        <v>127.4817</v>
      </c>
      <c r="M46" t="s">
        <v>41</v>
      </c>
      <c r="N46" t="s">
        <v>37</v>
      </c>
      <c r="O46" t="s">
        <v>50</v>
      </c>
      <c r="P46" t="s">
        <v>24</v>
      </c>
      <c r="Q46" t="s">
        <v>25</v>
      </c>
      <c r="S46" s="3" t="s">
        <v>90</v>
      </c>
    </row>
    <row r="47" spans="1:19" ht="101.5" x14ac:dyDescent="0.35">
      <c r="A47">
        <f t="shared" si="1"/>
        <v>45</v>
      </c>
      <c r="B47" s="1">
        <v>41701</v>
      </c>
      <c r="C47" s="31">
        <v>42740</v>
      </c>
      <c r="D47" s="38"/>
      <c r="E47" t="s">
        <v>40</v>
      </c>
      <c r="F47" t="s">
        <v>20</v>
      </c>
      <c r="H47" t="s">
        <v>88</v>
      </c>
      <c r="I47" t="str">
        <f>VLOOKUP(H47,Table1[#All],7,FALSE)</f>
        <v>Kangwon Province, (North Korea)</v>
      </c>
      <c r="J47" t="s">
        <v>89</v>
      </c>
      <c r="K47">
        <f>VLOOKUP(H47,Table1[#Data],5,FALSE)</f>
        <v>39.167700000000004</v>
      </c>
      <c r="L47">
        <f>VLOOKUP(H47,Table1[#Data],6,FALSE)</f>
        <v>127.4817</v>
      </c>
      <c r="M47" t="s">
        <v>41</v>
      </c>
      <c r="N47" t="s">
        <v>23</v>
      </c>
      <c r="O47" t="s">
        <v>50</v>
      </c>
      <c r="P47" t="s">
        <v>24</v>
      </c>
      <c r="Q47" t="s">
        <v>25</v>
      </c>
      <c r="S47" s="3" t="s">
        <v>90</v>
      </c>
    </row>
    <row r="48" spans="1:19" ht="58" x14ac:dyDescent="0.35">
      <c r="A48">
        <f t="shared" si="1"/>
        <v>46</v>
      </c>
      <c r="B48" s="1">
        <v>41724</v>
      </c>
      <c r="C48" s="31">
        <v>42740</v>
      </c>
      <c r="D48" s="38"/>
      <c r="E48" t="s">
        <v>35</v>
      </c>
      <c r="F48" t="s">
        <v>36</v>
      </c>
      <c r="H48" t="s">
        <v>91</v>
      </c>
      <c r="I48" t="str">
        <f>VLOOKUP(H48,Table1[#All],7,FALSE)</f>
        <v>South Pyongan Province</v>
      </c>
      <c r="K48">
        <f>VLOOKUP(H48,Table1[#Data],5,FALSE)</f>
        <v>39.412593999999999</v>
      </c>
      <c r="L48">
        <f>VLOOKUP(H48,Table1[#Data],6,FALSE)</f>
        <v>125.89031</v>
      </c>
      <c r="M48" t="s">
        <v>41</v>
      </c>
      <c r="N48" t="s">
        <v>37</v>
      </c>
      <c r="O48" t="s">
        <v>92</v>
      </c>
      <c r="P48" t="s">
        <v>24</v>
      </c>
      <c r="Q48" t="s">
        <v>25</v>
      </c>
      <c r="S48" s="3" t="s">
        <v>93</v>
      </c>
    </row>
    <row r="49" spans="1:19" ht="58" x14ac:dyDescent="0.35">
      <c r="A49">
        <f t="shared" si="1"/>
        <v>47</v>
      </c>
      <c r="B49" s="1">
        <v>41724</v>
      </c>
      <c r="C49" s="31">
        <v>42740</v>
      </c>
      <c r="D49" s="38"/>
      <c r="E49" t="s">
        <v>35</v>
      </c>
      <c r="F49" t="s">
        <v>36</v>
      </c>
      <c r="H49" t="s">
        <v>91</v>
      </c>
      <c r="I49" t="str">
        <f>VLOOKUP(H49,Table1[#All],7,FALSE)</f>
        <v>South Pyongan Province</v>
      </c>
      <c r="K49">
        <f>VLOOKUP(H49,Table1[#Data],5,FALSE)</f>
        <v>39.412593999999999</v>
      </c>
      <c r="L49">
        <f>VLOOKUP(H49,Table1[#Data],6,FALSE)</f>
        <v>125.89031</v>
      </c>
      <c r="M49" t="s">
        <v>41</v>
      </c>
      <c r="N49" t="s">
        <v>37</v>
      </c>
      <c r="O49" t="s">
        <v>92</v>
      </c>
      <c r="P49" t="s">
        <v>24</v>
      </c>
      <c r="Q49" t="s">
        <v>25</v>
      </c>
      <c r="S49" s="3" t="s">
        <v>93</v>
      </c>
    </row>
    <row r="50" spans="1:19" ht="29" x14ac:dyDescent="0.35">
      <c r="A50">
        <f t="shared" si="1"/>
        <v>48</v>
      </c>
      <c r="B50" s="1">
        <v>41816</v>
      </c>
      <c r="C50" s="31">
        <v>42740</v>
      </c>
      <c r="D50" s="38"/>
      <c r="E50" t="s">
        <v>80</v>
      </c>
      <c r="F50" t="s">
        <v>20</v>
      </c>
      <c r="H50" t="s">
        <v>81</v>
      </c>
      <c r="I50" t="str">
        <f>VLOOKUP(H50,Table1[#All],7,FALSE)</f>
        <v>Kangwon Province, (North Korea)</v>
      </c>
      <c r="K50">
        <f>VLOOKUP(H50,Table1[#Data],5,FALSE)</f>
        <v>39.401670000000003</v>
      </c>
      <c r="L50">
        <f>VLOOKUP(H50,Table1[#Data],6,FALSE)</f>
        <v>127.5369</v>
      </c>
      <c r="M50" t="s">
        <v>41</v>
      </c>
      <c r="N50" t="s">
        <v>23</v>
      </c>
      <c r="O50" t="s">
        <v>23</v>
      </c>
      <c r="P50" t="s">
        <v>24</v>
      </c>
      <c r="Q50" t="s">
        <v>25</v>
      </c>
      <c r="R50" s="3" t="s">
        <v>94</v>
      </c>
      <c r="S50" s="3" t="s">
        <v>95</v>
      </c>
    </row>
    <row r="51" spans="1:19" ht="87" x14ac:dyDescent="0.35">
      <c r="A51">
        <f t="shared" si="1"/>
        <v>49</v>
      </c>
      <c r="B51" s="1">
        <v>41819</v>
      </c>
      <c r="C51" s="31">
        <v>42970</v>
      </c>
      <c r="D51" s="38"/>
      <c r="E51" t="s">
        <v>40</v>
      </c>
      <c r="F51" t="s">
        <v>20</v>
      </c>
      <c r="H51" t="s">
        <v>96</v>
      </c>
      <c r="I51" t="str">
        <f>VLOOKUP(H51,Table1[#All],7,FALSE)</f>
        <v>Kangwon Province, (North Korea)</v>
      </c>
      <c r="J51" s="3" t="s">
        <v>97</v>
      </c>
      <c r="K51">
        <f>VLOOKUP(H51,Table1[#Data],5,FALSE)</f>
        <v>39.065961999999999</v>
      </c>
      <c r="L51">
        <f>VLOOKUP(H51,Table1[#Data],6,FALSE)</f>
        <v>127.250257</v>
      </c>
      <c r="M51" t="s">
        <v>41</v>
      </c>
      <c r="N51" t="s">
        <v>37</v>
      </c>
      <c r="O51" t="s">
        <v>23</v>
      </c>
      <c r="P51" t="s">
        <v>24</v>
      </c>
      <c r="Q51" t="s">
        <v>25</v>
      </c>
      <c r="R51" s="3" t="s">
        <v>98</v>
      </c>
      <c r="S51" s="3" t="s">
        <v>99</v>
      </c>
    </row>
    <row r="52" spans="1:19" ht="87" x14ac:dyDescent="0.35">
      <c r="A52">
        <f t="shared" si="1"/>
        <v>50</v>
      </c>
      <c r="B52" s="1">
        <v>41819</v>
      </c>
      <c r="C52" s="31">
        <v>42970</v>
      </c>
      <c r="D52" s="38"/>
      <c r="E52" t="s">
        <v>40</v>
      </c>
      <c r="F52" t="s">
        <v>20</v>
      </c>
      <c r="H52" t="s">
        <v>96</v>
      </c>
      <c r="I52" t="str">
        <f>VLOOKUP(H52,Table1[#All],7,FALSE)</f>
        <v>Kangwon Province, (North Korea)</v>
      </c>
      <c r="J52" s="3" t="s">
        <v>97</v>
      </c>
      <c r="K52">
        <f>VLOOKUP(H52,Table1[#Data],5,FALSE)</f>
        <v>39.065961999999999</v>
      </c>
      <c r="L52">
        <f>VLOOKUP(H52,Table1[#Data],6,FALSE)</f>
        <v>127.250257</v>
      </c>
      <c r="M52" t="s">
        <v>41</v>
      </c>
      <c r="N52" t="s">
        <v>37</v>
      </c>
      <c r="O52" t="s">
        <v>23</v>
      </c>
      <c r="P52" t="s">
        <v>24</v>
      </c>
      <c r="Q52" t="s">
        <v>25</v>
      </c>
      <c r="R52" s="3" t="s">
        <v>98</v>
      </c>
      <c r="S52" s="3" t="s">
        <v>99</v>
      </c>
    </row>
    <row r="53" spans="1:19" ht="145" x14ac:dyDescent="0.35">
      <c r="A53">
        <f t="shared" si="1"/>
        <v>51</v>
      </c>
      <c r="B53" s="1">
        <v>41829</v>
      </c>
      <c r="C53" s="31">
        <v>43068</v>
      </c>
      <c r="D53" s="38"/>
      <c r="E53" t="s">
        <v>40</v>
      </c>
      <c r="F53" t="s">
        <v>20</v>
      </c>
      <c r="H53" t="s">
        <v>100</v>
      </c>
      <c r="I53" t="str">
        <f>VLOOKUP(H53,Table1[#All],7,FALSE)</f>
        <v>Hwangju,  North Hwanghae province</v>
      </c>
      <c r="J53" t="s">
        <v>23</v>
      </c>
      <c r="K53">
        <f>VLOOKUP(H53,Table1[#Data],5,FALSE)</f>
        <v>38.686833999999998</v>
      </c>
      <c r="L53">
        <f>VLOOKUP(H53,Table1[#Data],6,FALSE)</f>
        <v>125.702005</v>
      </c>
      <c r="M53" t="s">
        <v>41</v>
      </c>
      <c r="N53" t="s">
        <v>101</v>
      </c>
      <c r="O53" t="s">
        <v>50</v>
      </c>
      <c r="P53" t="s">
        <v>24</v>
      </c>
      <c r="Q53" t="s">
        <v>25</v>
      </c>
      <c r="R53" s="3" t="s">
        <v>102</v>
      </c>
      <c r="S53" s="3" t="s">
        <v>103</v>
      </c>
    </row>
    <row r="54" spans="1:19" ht="145" x14ac:dyDescent="0.35">
      <c r="A54">
        <f t="shared" si="1"/>
        <v>52</v>
      </c>
      <c r="B54" s="1">
        <v>41829</v>
      </c>
      <c r="C54" s="31">
        <v>43068</v>
      </c>
      <c r="D54" s="38"/>
      <c r="E54" t="s">
        <v>40</v>
      </c>
      <c r="F54" t="s">
        <v>20</v>
      </c>
      <c r="H54" t="s">
        <v>100</v>
      </c>
      <c r="I54" t="str">
        <f>VLOOKUP(H54,Table1[#All],7,FALSE)</f>
        <v>Hwangju,  North Hwanghae province</v>
      </c>
      <c r="J54" t="s">
        <v>23</v>
      </c>
      <c r="K54">
        <f>VLOOKUP(H54,Table1[#Data],5,FALSE)</f>
        <v>38.686833999999998</v>
      </c>
      <c r="L54">
        <f>VLOOKUP(H54,Table1[#Data],6,FALSE)</f>
        <v>125.702005</v>
      </c>
      <c r="M54" t="s">
        <v>41</v>
      </c>
      <c r="N54" t="s">
        <v>101</v>
      </c>
      <c r="O54" t="s">
        <v>50</v>
      </c>
      <c r="P54" t="s">
        <v>24</v>
      </c>
      <c r="Q54" t="s">
        <v>25</v>
      </c>
      <c r="S54" s="3" t="s">
        <v>103</v>
      </c>
    </row>
    <row r="55" spans="1:19" ht="101.5" x14ac:dyDescent="0.35">
      <c r="A55">
        <f t="shared" si="1"/>
        <v>53</v>
      </c>
      <c r="B55" s="1">
        <v>41833</v>
      </c>
      <c r="C55" s="31">
        <v>42740</v>
      </c>
      <c r="D55" s="38"/>
      <c r="E55" t="s">
        <v>40</v>
      </c>
      <c r="F55" t="s">
        <v>20</v>
      </c>
      <c r="H55" t="s">
        <v>104</v>
      </c>
      <c r="I55" t="str">
        <f>VLOOKUP(H55,Table1[#All],7,FALSE)</f>
        <v>North Hwanghae Province</v>
      </c>
      <c r="K55">
        <f>VLOOKUP(H55,Table1[#Data],5,FALSE)</f>
        <v>37.938200000000002</v>
      </c>
      <c r="L55">
        <f>VLOOKUP(H55,Table1[#Data],6,FALSE)</f>
        <v>126.5878</v>
      </c>
      <c r="M55" t="s">
        <v>41</v>
      </c>
      <c r="N55" t="s">
        <v>105</v>
      </c>
      <c r="O55" t="s">
        <v>50</v>
      </c>
      <c r="P55" t="s">
        <v>24</v>
      </c>
      <c r="Q55" t="s">
        <v>25</v>
      </c>
      <c r="R55" s="3" t="s">
        <v>106</v>
      </c>
      <c r="S55" s="3" t="s">
        <v>107</v>
      </c>
    </row>
    <row r="56" spans="1:19" ht="101.5" x14ac:dyDescent="0.35">
      <c r="A56">
        <f t="shared" si="1"/>
        <v>54</v>
      </c>
      <c r="B56" s="1">
        <v>41833</v>
      </c>
      <c r="C56" s="31">
        <v>42740</v>
      </c>
      <c r="D56" s="38"/>
      <c r="E56" t="s">
        <v>40</v>
      </c>
      <c r="F56" t="s">
        <v>20</v>
      </c>
      <c r="H56" t="s">
        <v>104</v>
      </c>
      <c r="I56" t="str">
        <f>VLOOKUP(H56,Table1[#All],7,FALSE)</f>
        <v>North Hwanghae Province</v>
      </c>
      <c r="K56">
        <f>VLOOKUP(H56,Table1[#Data],5,FALSE)</f>
        <v>37.938200000000002</v>
      </c>
      <c r="L56">
        <f>VLOOKUP(H56,Table1[#Data],6,FALSE)</f>
        <v>126.5878</v>
      </c>
      <c r="M56" t="s">
        <v>41</v>
      </c>
      <c r="N56" t="s">
        <v>105</v>
      </c>
      <c r="O56" t="s">
        <v>50</v>
      </c>
      <c r="P56" t="s">
        <v>24</v>
      </c>
      <c r="Q56" t="s">
        <v>25</v>
      </c>
      <c r="R56" s="3" t="s">
        <v>106</v>
      </c>
      <c r="S56" s="3" t="s">
        <v>107</v>
      </c>
    </row>
    <row r="57" spans="1:19" ht="43.5" x14ac:dyDescent="0.35">
      <c r="A57">
        <f t="shared" si="1"/>
        <v>55</v>
      </c>
      <c r="B57" s="1">
        <v>41846</v>
      </c>
      <c r="C57" s="31">
        <v>42740</v>
      </c>
      <c r="D57" s="38"/>
      <c r="E57" t="s">
        <v>40</v>
      </c>
      <c r="F57" t="s">
        <v>20</v>
      </c>
      <c r="H57" t="s">
        <v>23</v>
      </c>
      <c r="I57" t="str">
        <f>VLOOKUP(H57,Table1[#All],7,FALSE)</f>
        <v>Unknown</v>
      </c>
      <c r="J57" t="s">
        <v>23</v>
      </c>
      <c r="K57" t="str">
        <f>VLOOKUP(H57,Table1[#Data],5,FALSE)</f>
        <v>Unknown</v>
      </c>
      <c r="L57" t="str">
        <f>VLOOKUP(H57,Table1[#Data],6,FALSE)</f>
        <v>Unknown</v>
      </c>
      <c r="M57" t="s">
        <v>41</v>
      </c>
      <c r="N57" t="s">
        <v>23</v>
      </c>
      <c r="O57" t="s">
        <v>50</v>
      </c>
      <c r="P57" t="s">
        <v>24</v>
      </c>
      <c r="Q57" t="s">
        <v>25</v>
      </c>
      <c r="R57" s="3" t="s">
        <v>108</v>
      </c>
      <c r="S57" s="3" t="s">
        <v>109</v>
      </c>
    </row>
    <row r="58" spans="1:19" ht="29" x14ac:dyDescent="0.35">
      <c r="A58">
        <f t="shared" si="1"/>
        <v>56</v>
      </c>
      <c r="B58" s="1">
        <v>41865</v>
      </c>
      <c r="C58" s="31">
        <v>42740</v>
      </c>
      <c r="D58" s="38"/>
      <c r="E58" t="s">
        <v>80</v>
      </c>
      <c r="F58" t="s">
        <v>20</v>
      </c>
      <c r="H58" t="s">
        <v>81</v>
      </c>
      <c r="I58" t="str">
        <f>VLOOKUP(H58,Table1[#All],7,FALSE)</f>
        <v>Kangwon Province, (North Korea)</v>
      </c>
      <c r="K58">
        <f>VLOOKUP(H58,Table1[#Data],5,FALSE)</f>
        <v>39.401670000000003</v>
      </c>
      <c r="L58">
        <f>VLOOKUP(H58,Table1[#Data],6,FALSE)</f>
        <v>127.5369</v>
      </c>
      <c r="M58" t="s">
        <v>41</v>
      </c>
      <c r="N58" t="s">
        <v>23</v>
      </c>
      <c r="O58" t="s">
        <v>23</v>
      </c>
      <c r="P58" t="s">
        <v>24</v>
      </c>
      <c r="Q58" t="s">
        <v>25</v>
      </c>
      <c r="S58" s="3" t="s">
        <v>95</v>
      </c>
    </row>
    <row r="59" spans="1:19" ht="29" x14ac:dyDescent="0.35">
      <c r="A59">
        <f t="shared" si="1"/>
        <v>57</v>
      </c>
      <c r="B59" s="1">
        <v>41883</v>
      </c>
      <c r="C59" s="31">
        <v>42740</v>
      </c>
      <c r="D59" s="38"/>
      <c r="E59" t="s">
        <v>80</v>
      </c>
      <c r="F59" t="s">
        <v>20</v>
      </c>
      <c r="H59" t="s">
        <v>81</v>
      </c>
      <c r="I59" t="str">
        <f>VLOOKUP(H59,Table1[#All],7,FALSE)</f>
        <v>Kangwon Province, (North Korea)</v>
      </c>
      <c r="K59">
        <f>VLOOKUP(H59,Table1[#Data],5,FALSE)</f>
        <v>39.401670000000003</v>
      </c>
      <c r="L59">
        <f>VLOOKUP(H59,Table1[#Data],6,FALSE)</f>
        <v>127.5369</v>
      </c>
      <c r="M59" t="s">
        <v>41</v>
      </c>
      <c r="N59" t="s">
        <v>23</v>
      </c>
      <c r="O59" t="s">
        <v>23</v>
      </c>
      <c r="P59" t="s">
        <v>24</v>
      </c>
      <c r="Q59" t="s">
        <v>25</v>
      </c>
      <c r="S59" s="3" t="s">
        <v>95</v>
      </c>
    </row>
    <row r="60" spans="1:19" ht="29" x14ac:dyDescent="0.35">
      <c r="A60">
        <f t="shared" si="1"/>
        <v>58</v>
      </c>
      <c r="B60" s="1">
        <v>41888</v>
      </c>
      <c r="C60" s="31">
        <v>42740</v>
      </c>
      <c r="D60" s="38"/>
      <c r="E60" t="s">
        <v>80</v>
      </c>
      <c r="F60" t="s">
        <v>20</v>
      </c>
      <c r="H60" t="s">
        <v>81</v>
      </c>
      <c r="I60" t="str">
        <f>VLOOKUP(H60,Table1[#All],7,FALSE)</f>
        <v>Kangwon Province, (North Korea)</v>
      </c>
      <c r="K60">
        <f>VLOOKUP(H60,Table1[#Data],5,FALSE)</f>
        <v>39.401670000000003</v>
      </c>
      <c r="L60">
        <f>VLOOKUP(H60,Table1[#Data],6,FALSE)</f>
        <v>127.5369</v>
      </c>
      <c r="M60" t="s">
        <v>41</v>
      </c>
      <c r="N60" t="s">
        <v>23</v>
      </c>
      <c r="O60" t="s">
        <v>23</v>
      </c>
      <c r="P60" t="s">
        <v>24</v>
      </c>
      <c r="Q60" t="s">
        <v>25</v>
      </c>
      <c r="S60" s="3" t="s">
        <v>95</v>
      </c>
    </row>
    <row r="61" spans="1:19" ht="29" x14ac:dyDescent="0.35">
      <c r="A61">
        <f t="shared" si="1"/>
        <v>59</v>
      </c>
      <c r="B61" s="1">
        <v>42043</v>
      </c>
      <c r="C61" s="31">
        <v>42740</v>
      </c>
      <c r="D61" s="38"/>
      <c r="E61" t="s">
        <v>80</v>
      </c>
      <c r="F61" t="s">
        <v>20</v>
      </c>
      <c r="H61" t="s">
        <v>81</v>
      </c>
      <c r="I61" t="str">
        <f>VLOOKUP(H61,Table1[#All],7,FALSE)</f>
        <v>Kangwon Province, (North Korea)</v>
      </c>
      <c r="K61">
        <f>VLOOKUP(H61,Table1[#Data],5,FALSE)</f>
        <v>39.401670000000003</v>
      </c>
      <c r="L61">
        <f>VLOOKUP(H61,Table1[#Data],6,FALSE)</f>
        <v>127.5369</v>
      </c>
      <c r="M61" t="s">
        <v>41</v>
      </c>
      <c r="N61" t="s">
        <v>23</v>
      </c>
      <c r="O61" t="s">
        <v>23</v>
      </c>
      <c r="P61" t="s">
        <v>24</v>
      </c>
      <c r="Q61" t="s">
        <v>25</v>
      </c>
      <c r="S61" s="3" t="s">
        <v>95</v>
      </c>
    </row>
    <row r="62" spans="1:19" ht="29" x14ac:dyDescent="0.35">
      <c r="A62">
        <f t="shared" si="1"/>
        <v>60</v>
      </c>
      <c r="B62" s="1">
        <v>42043</v>
      </c>
      <c r="C62" s="31">
        <v>42740</v>
      </c>
      <c r="D62" s="38"/>
      <c r="E62" t="s">
        <v>80</v>
      </c>
      <c r="F62" t="s">
        <v>20</v>
      </c>
      <c r="H62" t="s">
        <v>81</v>
      </c>
      <c r="I62" t="str">
        <f>VLOOKUP(H62,Table1[#All],7,FALSE)</f>
        <v>Kangwon Province, (North Korea)</v>
      </c>
      <c r="K62">
        <f>VLOOKUP(H62,Table1[#Data],5,FALSE)</f>
        <v>39.401670000000003</v>
      </c>
      <c r="L62">
        <f>VLOOKUP(H62,Table1[#Data],6,FALSE)</f>
        <v>127.5369</v>
      </c>
      <c r="M62" t="s">
        <v>41</v>
      </c>
      <c r="N62" t="s">
        <v>23</v>
      </c>
      <c r="O62" t="s">
        <v>23</v>
      </c>
      <c r="P62" t="s">
        <v>24</v>
      </c>
      <c r="Q62" t="s">
        <v>25</v>
      </c>
      <c r="S62" s="3" t="s">
        <v>95</v>
      </c>
    </row>
    <row r="63" spans="1:19" ht="29" x14ac:dyDescent="0.35">
      <c r="A63">
        <f t="shared" si="1"/>
        <v>61</v>
      </c>
      <c r="B63" s="1">
        <v>42043</v>
      </c>
      <c r="C63" s="31">
        <v>42740</v>
      </c>
      <c r="D63" s="38"/>
      <c r="E63" t="s">
        <v>80</v>
      </c>
      <c r="F63" t="s">
        <v>20</v>
      </c>
      <c r="H63" t="s">
        <v>81</v>
      </c>
      <c r="I63" t="str">
        <f>VLOOKUP(H63,Table1[#All],7,FALSE)</f>
        <v>Kangwon Province, (North Korea)</v>
      </c>
      <c r="K63">
        <f>VLOOKUP(H63,Table1[#Data],5,FALSE)</f>
        <v>39.401670000000003</v>
      </c>
      <c r="L63">
        <f>VLOOKUP(H63,Table1[#Data],6,FALSE)</f>
        <v>127.5369</v>
      </c>
      <c r="M63" t="s">
        <v>41</v>
      </c>
      <c r="N63" t="s">
        <v>23</v>
      </c>
      <c r="O63" t="s">
        <v>23</v>
      </c>
      <c r="P63" t="s">
        <v>24</v>
      </c>
      <c r="Q63" t="s">
        <v>25</v>
      </c>
      <c r="S63" s="3" t="s">
        <v>95</v>
      </c>
    </row>
    <row r="64" spans="1:19" ht="29" x14ac:dyDescent="0.35">
      <c r="A64">
        <f t="shared" si="1"/>
        <v>62</v>
      </c>
      <c r="B64" s="1">
        <v>42043</v>
      </c>
      <c r="C64" s="31">
        <v>42740</v>
      </c>
      <c r="D64" s="38"/>
      <c r="E64" t="s">
        <v>80</v>
      </c>
      <c r="F64" t="s">
        <v>20</v>
      </c>
      <c r="H64" t="s">
        <v>81</v>
      </c>
      <c r="I64" t="str">
        <f>VLOOKUP(H64,Table1[#All],7,FALSE)</f>
        <v>Kangwon Province, (North Korea)</v>
      </c>
      <c r="K64">
        <f>VLOOKUP(H64,Table1[#Data],5,FALSE)</f>
        <v>39.401670000000003</v>
      </c>
      <c r="L64">
        <f>VLOOKUP(H64,Table1[#Data],6,FALSE)</f>
        <v>127.5369</v>
      </c>
      <c r="M64" t="s">
        <v>41</v>
      </c>
      <c r="N64" t="s">
        <v>23</v>
      </c>
      <c r="O64" t="s">
        <v>23</v>
      </c>
      <c r="P64" t="s">
        <v>24</v>
      </c>
      <c r="Q64" t="s">
        <v>25</v>
      </c>
      <c r="S64" s="3" t="s">
        <v>95</v>
      </c>
    </row>
    <row r="65" spans="1:19" ht="29" x14ac:dyDescent="0.35">
      <c r="A65">
        <f t="shared" si="1"/>
        <v>63</v>
      </c>
      <c r="B65" s="1">
        <v>42043</v>
      </c>
      <c r="C65" s="31">
        <v>42740</v>
      </c>
      <c r="D65" s="38"/>
      <c r="E65" t="s">
        <v>80</v>
      </c>
      <c r="F65" t="s">
        <v>20</v>
      </c>
      <c r="H65" t="s">
        <v>81</v>
      </c>
      <c r="I65" t="str">
        <f>VLOOKUP(H65,Table1[#All],7,FALSE)</f>
        <v>Kangwon Province, (North Korea)</v>
      </c>
      <c r="K65">
        <f>VLOOKUP(H65,Table1[#Data],5,FALSE)</f>
        <v>39.401670000000003</v>
      </c>
      <c r="L65">
        <f>VLOOKUP(H65,Table1[#Data],6,FALSE)</f>
        <v>127.5369</v>
      </c>
      <c r="M65" t="s">
        <v>41</v>
      </c>
      <c r="N65" t="s">
        <v>23</v>
      </c>
      <c r="O65" t="s">
        <v>23</v>
      </c>
      <c r="P65" t="s">
        <v>24</v>
      </c>
      <c r="Q65" t="s">
        <v>25</v>
      </c>
      <c r="S65" s="3" t="s">
        <v>95</v>
      </c>
    </row>
    <row r="66" spans="1:19" ht="29" x14ac:dyDescent="0.35">
      <c r="A66">
        <f t="shared" si="1"/>
        <v>64</v>
      </c>
      <c r="B66" s="1">
        <v>42064</v>
      </c>
      <c r="C66" s="31">
        <v>42741</v>
      </c>
      <c r="D66" s="38"/>
      <c r="E66" t="s">
        <v>40</v>
      </c>
      <c r="F66" t="s">
        <v>20</v>
      </c>
      <c r="H66" t="s">
        <v>110</v>
      </c>
      <c r="I66" t="str">
        <f>VLOOKUP(H66,Table1[#All],7,FALSE)</f>
        <v>South Pyongan Province</v>
      </c>
      <c r="K66">
        <f>VLOOKUP(H66,Table1[#Data],5,FALSE)</f>
        <v>38.752299999999998</v>
      </c>
      <c r="L66">
        <f>VLOOKUP(H66,Table1[#Data],6,FALSE)</f>
        <v>125.32470000000001</v>
      </c>
      <c r="M66" t="s">
        <v>41</v>
      </c>
      <c r="N66" t="s">
        <v>111</v>
      </c>
      <c r="O66" t="s">
        <v>112</v>
      </c>
      <c r="P66" t="s">
        <v>24</v>
      </c>
      <c r="Q66" t="s">
        <v>25</v>
      </c>
      <c r="R66" s="3" t="s">
        <v>113</v>
      </c>
      <c r="S66" s="3" t="s">
        <v>114</v>
      </c>
    </row>
    <row r="67" spans="1:19" ht="29" x14ac:dyDescent="0.35">
      <c r="A67">
        <f t="shared" si="1"/>
        <v>65</v>
      </c>
      <c r="B67" s="1">
        <v>42064</v>
      </c>
      <c r="C67" s="31">
        <v>42741</v>
      </c>
      <c r="D67" s="38"/>
      <c r="E67" t="s">
        <v>40</v>
      </c>
      <c r="F67" t="s">
        <v>20</v>
      </c>
      <c r="H67" t="s">
        <v>110</v>
      </c>
      <c r="I67" t="str">
        <f>VLOOKUP(H67,Table1[#All],7,FALSE)</f>
        <v>South Pyongan Province</v>
      </c>
      <c r="K67">
        <f>VLOOKUP(H67,Table1[#Data],5,FALSE)</f>
        <v>38.752299999999998</v>
      </c>
      <c r="L67">
        <f>VLOOKUP(H67,Table1[#Data],6,FALSE)</f>
        <v>125.32470000000001</v>
      </c>
      <c r="M67" t="s">
        <v>41</v>
      </c>
      <c r="N67" t="s">
        <v>111</v>
      </c>
      <c r="O67" t="s">
        <v>112</v>
      </c>
      <c r="P67" t="s">
        <v>24</v>
      </c>
      <c r="Q67" t="s">
        <v>25</v>
      </c>
      <c r="R67" s="3" t="s">
        <v>113</v>
      </c>
      <c r="S67" s="3" t="s">
        <v>114</v>
      </c>
    </row>
    <row r="68" spans="1:19" ht="29" x14ac:dyDescent="0.35">
      <c r="A68">
        <f t="shared" ref="A68:A99" si="2">A67+1</f>
        <v>66</v>
      </c>
      <c r="B68" s="1">
        <v>42096</v>
      </c>
      <c r="C68" s="31">
        <v>42741</v>
      </c>
      <c r="D68" s="38"/>
      <c r="E68" t="s">
        <v>80</v>
      </c>
      <c r="F68" t="s">
        <v>20</v>
      </c>
      <c r="H68" t="s">
        <v>81</v>
      </c>
      <c r="I68" t="str">
        <f>VLOOKUP(H68,Table1[#All],7,FALSE)</f>
        <v>Kangwon Province, (North Korea)</v>
      </c>
      <c r="K68">
        <f>VLOOKUP(H68,Table1[#Data],5,FALSE)</f>
        <v>39.401670000000003</v>
      </c>
      <c r="L68">
        <f>VLOOKUP(H68,Table1[#Data],6,FALSE)</f>
        <v>127.5369</v>
      </c>
      <c r="M68" t="s">
        <v>41</v>
      </c>
      <c r="N68" t="s">
        <v>23</v>
      </c>
      <c r="O68" t="s">
        <v>23</v>
      </c>
      <c r="P68" t="s">
        <v>24</v>
      </c>
      <c r="Q68" t="s">
        <v>25</v>
      </c>
      <c r="S68" s="3" t="s">
        <v>95</v>
      </c>
    </row>
    <row r="69" spans="1:19" ht="29" x14ac:dyDescent="0.35">
      <c r="A69">
        <f t="shared" si="2"/>
        <v>67</v>
      </c>
      <c r="B69" s="1">
        <v>42097</v>
      </c>
      <c r="C69" s="31">
        <v>42741</v>
      </c>
      <c r="D69" s="38"/>
      <c r="E69" t="s">
        <v>80</v>
      </c>
      <c r="F69" t="s">
        <v>20</v>
      </c>
      <c r="H69" t="s">
        <v>81</v>
      </c>
      <c r="I69" t="str">
        <f>VLOOKUP(H69,Table1[#All],7,FALSE)</f>
        <v>Kangwon Province, (North Korea)</v>
      </c>
      <c r="K69">
        <f>VLOOKUP(H69,Table1[#Data],5,FALSE)</f>
        <v>39.401670000000003</v>
      </c>
      <c r="L69">
        <f>VLOOKUP(H69,Table1[#Data],6,FALSE)</f>
        <v>127.5369</v>
      </c>
      <c r="M69" t="s">
        <v>41</v>
      </c>
      <c r="N69" t="s">
        <v>23</v>
      </c>
      <c r="O69" t="s">
        <v>23</v>
      </c>
      <c r="P69" t="s">
        <v>24</v>
      </c>
      <c r="Q69" t="s">
        <v>25</v>
      </c>
      <c r="S69" s="3" t="s">
        <v>95</v>
      </c>
    </row>
    <row r="70" spans="1:19" ht="29" x14ac:dyDescent="0.35">
      <c r="A70">
        <f t="shared" si="2"/>
        <v>68</v>
      </c>
      <c r="B70" s="1">
        <v>42097</v>
      </c>
      <c r="C70" s="31">
        <v>42741</v>
      </c>
      <c r="D70" s="38"/>
      <c r="E70" t="s">
        <v>80</v>
      </c>
      <c r="F70" t="s">
        <v>20</v>
      </c>
      <c r="H70" t="s">
        <v>81</v>
      </c>
      <c r="I70" t="str">
        <f>VLOOKUP(H70,Table1[#All],7,FALSE)</f>
        <v>Kangwon Province, (North Korea)</v>
      </c>
      <c r="K70">
        <f>VLOOKUP(H70,Table1[#Data],5,FALSE)</f>
        <v>39.401670000000003</v>
      </c>
      <c r="L70">
        <f>VLOOKUP(H70,Table1[#Data],6,FALSE)</f>
        <v>127.5369</v>
      </c>
      <c r="M70" t="s">
        <v>41</v>
      </c>
      <c r="N70" t="s">
        <v>23</v>
      </c>
      <c r="O70" t="s">
        <v>23</v>
      </c>
      <c r="P70" t="s">
        <v>24</v>
      </c>
      <c r="Q70" t="s">
        <v>25</v>
      </c>
      <c r="S70" s="3" t="s">
        <v>95</v>
      </c>
    </row>
    <row r="71" spans="1:19" ht="29" x14ac:dyDescent="0.35">
      <c r="A71">
        <f t="shared" si="2"/>
        <v>69</v>
      </c>
      <c r="B71" s="1">
        <v>42097</v>
      </c>
      <c r="C71" s="31">
        <v>42741</v>
      </c>
      <c r="D71" s="38"/>
      <c r="E71" t="s">
        <v>80</v>
      </c>
      <c r="F71" t="s">
        <v>20</v>
      </c>
      <c r="H71" t="s">
        <v>81</v>
      </c>
      <c r="I71" t="str">
        <f>VLOOKUP(H71,Table1[#All],7,FALSE)</f>
        <v>Kangwon Province, (North Korea)</v>
      </c>
      <c r="K71">
        <f>VLOOKUP(H71,Table1[#Data],5,FALSE)</f>
        <v>39.401670000000003</v>
      </c>
      <c r="L71">
        <f>VLOOKUP(H71,Table1[#Data],6,FALSE)</f>
        <v>127.5369</v>
      </c>
      <c r="M71" t="s">
        <v>41</v>
      </c>
      <c r="N71" t="s">
        <v>23</v>
      </c>
      <c r="O71" t="s">
        <v>23</v>
      </c>
      <c r="P71" t="s">
        <v>24</v>
      </c>
      <c r="Q71" t="s">
        <v>25</v>
      </c>
      <c r="S71" s="3" t="s">
        <v>95</v>
      </c>
    </row>
    <row r="72" spans="1:19" ht="29" x14ac:dyDescent="0.35">
      <c r="A72">
        <f t="shared" si="2"/>
        <v>70</v>
      </c>
      <c r="B72" s="1">
        <v>42097</v>
      </c>
      <c r="C72" s="31">
        <v>42741</v>
      </c>
      <c r="D72" s="38"/>
      <c r="E72" t="s">
        <v>80</v>
      </c>
      <c r="F72" t="s">
        <v>20</v>
      </c>
      <c r="H72" t="s">
        <v>81</v>
      </c>
      <c r="I72" t="str">
        <f>VLOOKUP(H72,Table1[#All],7,FALSE)</f>
        <v>Kangwon Province, (North Korea)</v>
      </c>
      <c r="K72">
        <f>VLOOKUP(H72,Table1[#Data],5,FALSE)</f>
        <v>39.401670000000003</v>
      </c>
      <c r="L72">
        <f>VLOOKUP(H72,Table1[#Data],6,FALSE)</f>
        <v>127.5369</v>
      </c>
      <c r="M72" t="s">
        <v>41</v>
      </c>
      <c r="N72" t="s">
        <v>23</v>
      </c>
      <c r="O72" t="s">
        <v>23</v>
      </c>
      <c r="P72" t="s">
        <v>24</v>
      </c>
      <c r="Q72" t="s">
        <v>25</v>
      </c>
      <c r="S72" s="3" t="s">
        <v>95</v>
      </c>
    </row>
    <row r="73" spans="1:19" ht="43.5" x14ac:dyDescent="0.35">
      <c r="A73">
        <f t="shared" si="2"/>
        <v>71</v>
      </c>
      <c r="B73" s="1">
        <v>42132</v>
      </c>
      <c r="C73" s="31">
        <v>42741</v>
      </c>
      <c r="D73" s="38"/>
      <c r="E73" t="s">
        <v>115</v>
      </c>
      <c r="F73" t="s">
        <v>116</v>
      </c>
      <c r="H73" t="s">
        <v>117</v>
      </c>
      <c r="I73" t="str">
        <f>VLOOKUP(H73,Table1[#All],7,FALSE)</f>
        <v>South Hamgyong province</v>
      </c>
      <c r="K73">
        <f>VLOOKUP(H73,Table1[#Data],5,FALSE)</f>
        <v>40.036799999999999</v>
      </c>
      <c r="L73">
        <f>VLOOKUP(H73,Table1[#Data],6,FALSE)</f>
        <v>128.18389999999999</v>
      </c>
      <c r="M73" t="s">
        <v>23</v>
      </c>
      <c r="N73" t="s">
        <v>23</v>
      </c>
      <c r="O73" t="s">
        <v>23</v>
      </c>
      <c r="P73" t="s">
        <v>24</v>
      </c>
      <c r="Q73" t="s">
        <v>25</v>
      </c>
      <c r="R73" s="3" t="s">
        <v>118</v>
      </c>
      <c r="S73" s="3" t="s">
        <v>119</v>
      </c>
    </row>
    <row r="74" spans="1:19" ht="29" x14ac:dyDescent="0.35">
      <c r="A74">
        <f t="shared" si="2"/>
        <v>72</v>
      </c>
      <c r="B74" s="1">
        <v>42336</v>
      </c>
      <c r="C74" s="31">
        <v>42741</v>
      </c>
      <c r="D74" s="38"/>
      <c r="E74" t="s">
        <v>115</v>
      </c>
      <c r="F74" t="s">
        <v>116</v>
      </c>
      <c r="H74" t="s">
        <v>117</v>
      </c>
      <c r="I74" t="str">
        <f>VLOOKUP(H74,Table1[#All],7,FALSE)</f>
        <v>South Hamgyong province</v>
      </c>
      <c r="K74">
        <f>VLOOKUP(H74,Table1[#Data],5,FALSE)</f>
        <v>40.036799999999999</v>
      </c>
      <c r="L74">
        <f>VLOOKUP(H74,Table1[#Data],6,FALSE)</f>
        <v>128.18389999999999</v>
      </c>
      <c r="M74" t="s">
        <v>76</v>
      </c>
      <c r="N74" t="s">
        <v>76</v>
      </c>
      <c r="O74" t="s">
        <v>76</v>
      </c>
      <c r="P74" t="s">
        <v>24</v>
      </c>
      <c r="Q74" t="s">
        <v>31</v>
      </c>
      <c r="R74" s="3" t="s">
        <v>120</v>
      </c>
      <c r="S74" s="3" t="s">
        <v>121</v>
      </c>
    </row>
    <row r="75" spans="1:19" ht="29" x14ac:dyDescent="0.35">
      <c r="A75">
        <f t="shared" si="2"/>
        <v>73</v>
      </c>
      <c r="B75" s="1">
        <v>42359</v>
      </c>
      <c r="C75" s="31">
        <v>42741</v>
      </c>
      <c r="D75" s="38"/>
      <c r="E75" t="s">
        <v>115</v>
      </c>
      <c r="F75" t="s">
        <v>116</v>
      </c>
      <c r="H75" t="s">
        <v>117</v>
      </c>
      <c r="I75" t="str">
        <f>VLOOKUP(H75,Table1[#All],7,FALSE)</f>
        <v>South Hamgyong province</v>
      </c>
      <c r="K75">
        <f>VLOOKUP(H75,Table1[#Data],5,FALSE)</f>
        <v>40.036799999999999</v>
      </c>
      <c r="L75">
        <f>VLOOKUP(H75,Table1[#Data],6,FALSE)</f>
        <v>128.18389999999999</v>
      </c>
      <c r="M75" t="s">
        <v>76</v>
      </c>
      <c r="N75" t="s">
        <v>76</v>
      </c>
      <c r="O75" t="s">
        <v>76</v>
      </c>
      <c r="P75" t="s">
        <v>24</v>
      </c>
      <c r="Q75" t="s">
        <v>31</v>
      </c>
      <c r="R75" s="3" t="s">
        <v>122</v>
      </c>
      <c r="S75" s="3" t="s">
        <v>123</v>
      </c>
    </row>
    <row r="76" spans="1:19" ht="29" x14ac:dyDescent="0.35">
      <c r="A76">
        <f t="shared" si="2"/>
        <v>74</v>
      </c>
      <c r="B76" s="1">
        <v>42407</v>
      </c>
      <c r="C76" s="31">
        <v>43067</v>
      </c>
      <c r="D76" s="38">
        <v>2.013888888888889E-2</v>
      </c>
      <c r="E76" t="s">
        <v>71</v>
      </c>
      <c r="F76" t="s">
        <v>54</v>
      </c>
      <c r="H76" t="s">
        <v>72</v>
      </c>
      <c r="I76" t="str">
        <f>VLOOKUP(H76,Table1[#All],7,FALSE)</f>
        <v>Cholsan County, North Pyongan Province</v>
      </c>
      <c r="J76" t="s">
        <v>73</v>
      </c>
      <c r="K76">
        <f>VLOOKUP(H76,Table1[#Data],5,FALSE)</f>
        <v>39.659599999999998</v>
      </c>
      <c r="L76">
        <f>VLOOKUP(H76,Table1[#Data],6,FALSE)</f>
        <v>124.70569999999999</v>
      </c>
      <c r="M76" t="s">
        <v>76</v>
      </c>
      <c r="N76" t="s">
        <v>124</v>
      </c>
      <c r="O76" t="s">
        <v>76</v>
      </c>
      <c r="P76" t="s">
        <v>24</v>
      </c>
      <c r="Q76" t="s">
        <v>25</v>
      </c>
      <c r="R76" s="3" t="s">
        <v>125</v>
      </c>
      <c r="S76" s="3" t="s">
        <v>126</v>
      </c>
    </row>
    <row r="77" spans="1:19" ht="72.5" x14ac:dyDescent="0.35">
      <c r="A77">
        <f t="shared" si="2"/>
        <v>75</v>
      </c>
      <c r="B77" s="1">
        <v>42439</v>
      </c>
      <c r="C77" s="31">
        <v>42741</v>
      </c>
      <c r="D77" s="38"/>
      <c r="E77" t="s">
        <v>40</v>
      </c>
      <c r="F77" t="s">
        <v>20</v>
      </c>
      <c r="H77" t="s">
        <v>100</v>
      </c>
      <c r="I77" t="str">
        <f>VLOOKUP(H77,Table1[#All],7,FALSE)</f>
        <v>Hwangju,  North Hwanghae province</v>
      </c>
      <c r="J77" t="s">
        <v>127</v>
      </c>
      <c r="K77">
        <f>VLOOKUP(H77,Table1[#Data],5,FALSE)</f>
        <v>38.686833999999998</v>
      </c>
      <c r="L77">
        <f>VLOOKUP(H77,Table1[#Data],6,FALSE)</f>
        <v>125.702005</v>
      </c>
      <c r="M77" t="s">
        <v>41</v>
      </c>
      <c r="N77" t="s">
        <v>23</v>
      </c>
      <c r="O77" t="s">
        <v>23</v>
      </c>
      <c r="P77" t="s">
        <v>24</v>
      </c>
      <c r="Q77" t="s">
        <v>25</v>
      </c>
      <c r="R77" s="3" t="s">
        <v>128</v>
      </c>
      <c r="S77" s="3" t="s">
        <v>129</v>
      </c>
    </row>
    <row r="78" spans="1:19" ht="72.5" x14ac:dyDescent="0.35">
      <c r="A78">
        <f t="shared" si="2"/>
        <v>76</v>
      </c>
      <c r="B78" s="1">
        <v>42439</v>
      </c>
      <c r="C78" s="31">
        <v>42741</v>
      </c>
      <c r="D78" s="38"/>
      <c r="E78" t="s">
        <v>40</v>
      </c>
      <c r="F78" t="s">
        <v>20</v>
      </c>
      <c r="H78" t="s">
        <v>100</v>
      </c>
      <c r="I78" t="str">
        <f>VLOOKUP(H78,Table1[#All],7,FALSE)</f>
        <v>Hwangju,  North Hwanghae province</v>
      </c>
      <c r="J78" t="s">
        <v>127</v>
      </c>
      <c r="K78">
        <f>VLOOKUP(H78,Table1[#Data],5,FALSE)</f>
        <v>38.686833999999998</v>
      </c>
      <c r="L78">
        <f>VLOOKUP(H78,Table1[#Data],6,FALSE)</f>
        <v>125.702005</v>
      </c>
      <c r="M78" t="s">
        <v>41</v>
      </c>
      <c r="N78" t="s">
        <v>23</v>
      </c>
      <c r="O78" t="s">
        <v>23</v>
      </c>
      <c r="P78" t="s">
        <v>24</v>
      </c>
      <c r="Q78" t="s">
        <v>25</v>
      </c>
      <c r="R78" s="3" t="s">
        <v>128</v>
      </c>
      <c r="S78" s="3" t="s">
        <v>129</v>
      </c>
    </row>
    <row r="79" spans="1:19" ht="43.5" x14ac:dyDescent="0.35">
      <c r="A79">
        <f t="shared" si="2"/>
        <v>77</v>
      </c>
      <c r="B79" s="1">
        <v>42447</v>
      </c>
      <c r="C79" s="31">
        <v>42741</v>
      </c>
      <c r="D79" s="38"/>
      <c r="E79" t="s">
        <v>35</v>
      </c>
      <c r="F79" t="s">
        <v>36</v>
      </c>
      <c r="H79" t="s">
        <v>91</v>
      </c>
      <c r="I79" t="str">
        <f>VLOOKUP(H79,Table1[#All],7,FALSE)</f>
        <v>South Pyongan Province</v>
      </c>
      <c r="K79">
        <f>VLOOKUP(H79,Table1[#Data],5,FALSE)</f>
        <v>39.412593999999999</v>
      </c>
      <c r="L79">
        <f>VLOOKUP(H79,Table1[#Data],6,FALSE)</f>
        <v>125.89031</v>
      </c>
      <c r="M79" t="s">
        <v>41</v>
      </c>
      <c r="N79" t="s">
        <v>23</v>
      </c>
      <c r="O79" t="s">
        <v>130</v>
      </c>
      <c r="P79" t="s">
        <v>24</v>
      </c>
      <c r="Q79" t="s">
        <v>25</v>
      </c>
      <c r="R79" s="3" t="s">
        <v>131</v>
      </c>
      <c r="S79" s="3" t="s">
        <v>132</v>
      </c>
    </row>
    <row r="80" spans="1:19" ht="58" x14ac:dyDescent="0.35">
      <c r="A80">
        <f t="shared" si="2"/>
        <v>78</v>
      </c>
      <c r="B80" s="1">
        <v>42447</v>
      </c>
      <c r="C80" s="31">
        <v>42741</v>
      </c>
      <c r="D80" s="38"/>
      <c r="E80" t="s">
        <v>35</v>
      </c>
      <c r="F80" t="s">
        <v>36</v>
      </c>
      <c r="H80" t="s">
        <v>91</v>
      </c>
      <c r="I80" t="str">
        <f>VLOOKUP(H80,Table1[#All],7,FALSE)</f>
        <v>South Pyongan Province</v>
      </c>
      <c r="K80">
        <f>VLOOKUP(H80,Table1[#Data],5,FALSE)</f>
        <v>39.412593999999999</v>
      </c>
      <c r="L80">
        <f>VLOOKUP(H80,Table1[#Data],6,FALSE)</f>
        <v>125.89031</v>
      </c>
      <c r="M80" t="s">
        <v>41</v>
      </c>
      <c r="N80" t="s">
        <v>133</v>
      </c>
      <c r="O80" t="s">
        <v>23</v>
      </c>
      <c r="P80" t="s">
        <v>24</v>
      </c>
      <c r="Q80" t="s">
        <v>31</v>
      </c>
      <c r="R80" s="3" t="s">
        <v>134</v>
      </c>
      <c r="S80" s="3" t="s">
        <v>132</v>
      </c>
    </row>
    <row r="81" spans="1:19" ht="130.5" x14ac:dyDescent="0.35">
      <c r="A81">
        <f t="shared" si="2"/>
        <v>79</v>
      </c>
      <c r="B81" s="1">
        <v>42475</v>
      </c>
      <c r="C81" s="31">
        <v>43067</v>
      </c>
      <c r="D81" s="38">
        <v>0.85625000000000007</v>
      </c>
      <c r="E81" t="s">
        <v>135</v>
      </c>
      <c r="F81" t="s">
        <v>136</v>
      </c>
      <c r="H81" t="s">
        <v>88</v>
      </c>
      <c r="I81" t="str">
        <f>VLOOKUP(H81,Table1[#All],7,FALSE)</f>
        <v>Kangwon Province, (North Korea)</v>
      </c>
      <c r="J81" t="s">
        <v>89</v>
      </c>
      <c r="K81">
        <f>VLOOKUP(H81,Table1[#Data],5,FALSE)</f>
        <v>39.167700000000004</v>
      </c>
      <c r="L81">
        <f>VLOOKUP(H81,Table1[#Data],6,FALSE)</f>
        <v>127.4817</v>
      </c>
      <c r="M81" t="s">
        <v>23</v>
      </c>
      <c r="N81" t="s">
        <v>23</v>
      </c>
      <c r="O81" t="s">
        <v>23</v>
      </c>
      <c r="P81" t="s">
        <v>24</v>
      </c>
      <c r="Q81" t="s">
        <v>31</v>
      </c>
      <c r="R81" s="3" t="s">
        <v>137</v>
      </c>
      <c r="S81" s="3" t="s">
        <v>138</v>
      </c>
    </row>
    <row r="82" spans="1:19" ht="58" x14ac:dyDescent="0.35">
      <c r="A82">
        <f t="shared" si="2"/>
        <v>80</v>
      </c>
      <c r="B82" s="1">
        <v>42483</v>
      </c>
      <c r="C82" s="31">
        <v>43067</v>
      </c>
      <c r="D82" s="38">
        <v>0.39513888888888887</v>
      </c>
      <c r="E82" t="s">
        <v>115</v>
      </c>
      <c r="F82" t="s">
        <v>116</v>
      </c>
      <c r="H82" t="s">
        <v>117</v>
      </c>
      <c r="I82" t="str">
        <f>VLOOKUP(H82,Table1[#All],7,FALSE)</f>
        <v>South Hamgyong province</v>
      </c>
      <c r="K82">
        <f>VLOOKUP(H82,Table1[#Data],5,FALSE)</f>
        <v>40.036799999999999</v>
      </c>
      <c r="L82">
        <f>VLOOKUP(H82,Table1[#Data],6,FALSE)</f>
        <v>128.18389999999999</v>
      </c>
      <c r="M82" t="s">
        <v>23</v>
      </c>
      <c r="N82" t="s">
        <v>23</v>
      </c>
      <c r="O82" t="s">
        <v>139</v>
      </c>
      <c r="P82" t="s">
        <v>24</v>
      </c>
      <c r="Q82" t="s">
        <v>25</v>
      </c>
      <c r="R82" s="3" t="s">
        <v>140</v>
      </c>
      <c r="S82" s="3" t="s">
        <v>141</v>
      </c>
    </row>
    <row r="83" spans="1:19" ht="43.5" x14ac:dyDescent="0.35">
      <c r="A83">
        <f t="shared" si="2"/>
        <v>81</v>
      </c>
      <c r="B83" s="1">
        <v>42487</v>
      </c>
      <c r="C83" s="31">
        <v>43067</v>
      </c>
      <c r="D83" s="38">
        <v>0.8979166666666667</v>
      </c>
      <c r="E83" t="s">
        <v>135</v>
      </c>
      <c r="F83" t="s">
        <v>136</v>
      </c>
      <c r="H83" t="s">
        <v>88</v>
      </c>
      <c r="I83" t="str">
        <f>VLOOKUP(H83,Table1[#All],7,FALSE)</f>
        <v>Kangwon Province, (North Korea)</v>
      </c>
      <c r="J83" t="s">
        <v>89</v>
      </c>
      <c r="K83">
        <f>VLOOKUP(H83,Table1[#Data],5,FALSE)</f>
        <v>39.167700000000004</v>
      </c>
      <c r="L83">
        <f>VLOOKUP(H83,Table1[#Data],6,FALSE)</f>
        <v>127.4817</v>
      </c>
      <c r="M83" t="s">
        <v>76</v>
      </c>
      <c r="N83" t="s">
        <v>23</v>
      </c>
      <c r="O83" t="s">
        <v>23</v>
      </c>
      <c r="P83" t="s">
        <v>24</v>
      </c>
      <c r="Q83" t="s">
        <v>31</v>
      </c>
      <c r="S83" s="3" t="s">
        <v>142</v>
      </c>
    </row>
    <row r="84" spans="1:19" ht="43.5" x14ac:dyDescent="0.35">
      <c r="A84">
        <f t="shared" si="2"/>
        <v>82</v>
      </c>
      <c r="B84" s="1">
        <v>42488</v>
      </c>
      <c r="C84" s="31">
        <v>43067</v>
      </c>
      <c r="D84" s="38">
        <v>0.43333333333333335</v>
      </c>
      <c r="E84" t="s">
        <v>135</v>
      </c>
      <c r="F84" t="s">
        <v>136</v>
      </c>
      <c r="H84" t="s">
        <v>88</v>
      </c>
      <c r="I84" t="str">
        <f>VLOOKUP(H84,Table1[#All],7,FALSE)</f>
        <v>Kangwon Province, (North Korea)</v>
      </c>
      <c r="J84" t="s">
        <v>89</v>
      </c>
      <c r="K84">
        <f>VLOOKUP(H84,Table1[#Data],5,FALSE)</f>
        <v>39.167700000000004</v>
      </c>
      <c r="L84">
        <f>VLOOKUP(H84,Table1[#Data],6,FALSE)</f>
        <v>127.4817</v>
      </c>
      <c r="M84" t="s">
        <v>76</v>
      </c>
      <c r="N84" t="s">
        <v>23</v>
      </c>
      <c r="O84" t="s">
        <v>23</v>
      </c>
      <c r="P84" t="s">
        <v>24</v>
      </c>
      <c r="Q84" t="s">
        <v>31</v>
      </c>
      <c r="S84" s="3" t="s">
        <v>142</v>
      </c>
    </row>
    <row r="85" spans="1:19" ht="29" x14ac:dyDescent="0.35">
      <c r="A85">
        <f t="shared" si="2"/>
        <v>83</v>
      </c>
      <c r="B85" s="1">
        <v>42520</v>
      </c>
      <c r="C85" s="31">
        <v>43067</v>
      </c>
      <c r="D85" s="38">
        <v>0.85416666666666663</v>
      </c>
      <c r="E85" t="s">
        <v>135</v>
      </c>
      <c r="F85" t="s">
        <v>136</v>
      </c>
      <c r="H85" t="s">
        <v>88</v>
      </c>
      <c r="I85" t="str">
        <f>VLOOKUP(H85,Table1[#All],7,FALSE)</f>
        <v>Kangwon Province, (North Korea)</v>
      </c>
      <c r="J85" t="s">
        <v>89</v>
      </c>
      <c r="K85">
        <f>VLOOKUP(H85,Table1[#Data],5,FALSE)</f>
        <v>39.167700000000004</v>
      </c>
      <c r="L85">
        <f>VLOOKUP(H85,Table1[#Data],6,FALSE)</f>
        <v>127.4817</v>
      </c>
      <c r="M85" t="s">
        <v>76</v>
      </c>
      <c r="N85" t="s">
        <v>23</v>
      </c>
      <c r="O85" t="s">
        <v>23</v>
      </c>
      <c r="P85" t="s">
        <v>24</v>
      </c>
      <c r="Q85" t="s">
        <v>31</v>
      </c>
      <c r="S85" s="3" t="s">
        <v>143</v>
      </c>
    </row>
    <row r="86" spans="1:19" ht="58" x14ac:dyDescent="0.35">
      <c r="A86">
        <f t="shared" si="2"/>
        <v>84</v>
      </c>
      <c r="B86" s="1">
        <v>42542</v>
      </c>
      <c r="C86" s="31">
        <v>43067</v>
      </c>
      <c r="D86" s="38">
        <v>0.87222222222222223</v>
      </c>
      <c r="E86" t="s">
        <v>135</v>
      </c>
      <c r="F86" t="s">
        <v>136</v>
      </c>
      <c r="H86" t="s">
        <v>88</v>
      </c>
      <c r="I86" t="str">
        <f>VLOOKUP(H86,Table1[#All],7,FALSE)</f>
        <v>Kangwon Province, (North Korea)</v>
      </c>
      <c r="J86" t="s">
        <v>89</v>
      </c>
      <c r="K86">
        <f>VLOOKUP(H86,Table1[#Data],5,FALSE)</f>
        <v>39.167700000000004</v>
      </c>
      <c r="L86">
        <f>VLOOKUP(H86,Table1[#Data],6,FALSE)</f>
        <v>127.4817</v>
      </c>
      <c r="M86" t="s">
        <v>41</v>
      </c>
      <c r="N86" t="s">
        <v>23</v>
      </c>
      <c r="O86" t="s">
        <v>23</v>
      </c>
      <c r="P86" t="s">
        <v>24</v>
      </c>
      <c r="Q86" t="s">
        <v>31</v>
      </c>
      <c r="R86" s="3" t="s">
        <v>144</v>
      </c>
      <c r="S86" s="3" t="s">
        <v>145</v>
      </c>
    </row>
    <row r="87" spans="1:19" ht="58" x14ac:dyDescent="0.35">
      <c r="A87">
        <f t="shared" si="2"/>
        <v>85</v>
      </c>
      <c r="B87" s="1">
        <v>42542</v>
      </c>
      <c r="C87" s="31">
        <v>43067</v>
      </c>
      <c r="D87" s="38">
        <v>0.9604166666666667</v>
      </c>
      <c r="E87" t="s">
        <v>135</v>
      </c>
      <c r="F87" t="s">
        <v>136</v>
      </c>
      <c r="H87" t="s">
        <v>88</v>
      </c>
      <c r="I87" t="str">
        <f>VLOOKUP(H87,Table1[#All],7,FALSE)</f>
        <v>Kangwon Province, (North Korea)</v>
      </c>
      <c r="J87" t="s">
        <v>89</v>
      </c>
      <c r="K87">
        <f>VLOOKUP(H87,Table1[#Data],5,FALSE)</f>
        <v>39.167700000000004</v>
      </c>
      <c r="L87">
        <f>VLOOKUP(H87,Table1[#Data],6,FALSE)</f>
        <v>127.4817</v>
      </c>
      <c r="M87" t="s">
        <v>41</v>
      </c>
      <c r="N87" t="s">
        <v>146</v>
      </c>
      <c r="O87" t="s">
        <v>147</v>
      </c>
      <c r="P87" t="s">
        <v>24</v>
      </c>
      <c r="Q87" t="s">
        <v>25</v>
      </c>
      <c r="R87" s="3" t="s">
        <v>148</v>
      </c>
      <c r="S87" s="3" t="s">
        <v>149</v>
      </c>
    </row>
    <row r="88" spans="1:19" ht="29" x14ac:dyDescent="0.35">
      <c r="A88">
        <f t="shared" si="2"/>
        <v>86</v>
      </c>
      <c r="B88" s="1">
        <v>42560</v>
      </c>
      <c r="C88" s="31">
        <v>43067</v>
      </c>
      <c r="D88" s="38">
        <v>0.10277777777777779</v>
      </c>
      <c r="E88" t="s">
        <v>115</v>
      </c>
      <c r="F88" t="s">
        <v>116</v>
      </c>
      <c r="H88" t="s">
        <v>117</v>
      </c>
      <c r="I88" t="str">
        <f>VLOOKUP(H88,Table1[#All],7,FALSE)</f>
        <v>South Hamgyong province</v>
      </c>
      <c r="K88">
        <f>VLOOKUP(H88,Table1[#Data],5,FALSE)</f>
        <v>40.036799999999999</v>
      </c>
      <c r="L88">
        <f>VLOOKUP(H88,Table1[#Data],6,FALSE)</f>
        <v>128.18389999999999</v>
      </c>
      <c r="M88" t="s">
        <v>41</v>
      </c>
      <c r="N88" t="s">
        <v>150</v>
      </c>
      <c r="O88" t="s">
        <v>23</v>
      </c>
      <c r="P88" t="s">
        <v>24</v>
      </c>
      <c r="Q88" t="s">
        <v>31</v>
      </c>
      <c r="R88" s="3" t="s">
        <v>151</v>
      </c>
      <c r="S88" s="3" t="s">
        <v>152</v>
      </c>
    </row>
    <row r="89" spans="1:19" ht="29" x14ac:dyDescent="0.35">
      <c r="A89">
        <f t="shared" si="2"/>
        <v>87</v>
      </c>
      <c r="B89" s="1">
        <v>42569</v>
      </c>
      <c r="C89" s="31">
        <v>43067</v>
      </c>
      <c r="D89" s="38">
        <v>0.86388888888888893</v>
      </c>
      <c r="E89" t="s">
        <v>40</v>
      </c>
      <c r="F89" t="s">
        <v>20</v>
      </c>
      <c r="G89" s="20" t="s">
        <v>153</v>
      </c>
      <c r="H89" t="s">
        <v>100</v>
      </c>
      <c r="I89" t="str">
        <f>VLOOKUP(H89,Table1[#All],7,FALSE)</f>
        <v>Hwangju,  North Hwanghae province</v>
      </c>
      <c r="J89" t="s">
        <v>127</v>
      </c>
      <c r="K89">
        <f>VLOOKUP(H89,Table1[#Data],5,FALSE)</f>
        <v>38.686833999999998</v>
      </c>
      <c r="L89">
        <f>VLOOKUP(H89,Table1[#Data],6,FALSE)</f>
        <v>125.702005</v>
      </c>
      <c r="M89" t="s">
        <v>23</v>
      </c>
      <c r="N89" t="s">
        <v>23</v>
      </c>
      <c r="O89" t="s">
        <v>23</v>
      </c>
      <c r="P89" t="s">
        <v>24</v>
      </c>
      <c r="Q89" t="s">
        <v>25</v>
      </c>
      <c r="R89" s="3" t="s">
        <v>154</v>
      </c>
      <c r="S89" s="3" t="s">
        <v>155</v>
      </c>
    </row>
    <row r="90" spans="1:19" ht="29" x14ac:dyDescent="0.35">
      <c r="A90">
        <f t="shared" si="2"/>
        <v>88</v>
      </c>
      <c r="B90" s="1">
        <v>42569</v>
      </c>
      <c r="C90" s="31">
        <v>43067</v>
      </c>
      <c r="D90" s="38">
        <v>0.87361111111111101</v>
      </c>
      <c r="E90" t="s">
        <v>40</v>
      </c>
      <c r="F90" t="s">
        <v>20</v>
      </c>
      <c r="G90" s="20" t="s">
        <v>153</v>
      </c>
      <c r="H90" t="s">
        <v>100</v>
      </c>
      <c r="I90" t="str">
        <f>VLOOKUP(H90,Table1[#All],7,FALSE)</f>
        <v>Hwangju,  North Hwanghae province</v>
      </c>
      <c r="J90" t="s">
        <v>127</v>
      </c>
      <c r="K90">
        <f>VLOOKUP(H90,Table1[#Data],5,FALSE)</f>
        <v>38.686833999999998</v>
      </c>
      <c r="L90">
        <f>VLOOKUP(H90,Table1[#Data],6,FALSE)</f>
        <v>125.702005</v>
      </c>
      <c r="M90" t="s">
        <v>23</v>
      </c>
      <c r="N90" t="s">
        <v>23</v>
      </c>
      <c r="O90" t="s">
        <v>23</v>
      </c>
      <c r="P90" t="s">
        <v>24</v>
      </c>
      <c r="Q90" t="s">
        <v>25</v>
      </c>
      <c r="R90" s="3" t="s">
        <v>154</v>
      </c>
      <c r="S90" s="3" t="s">
        <v>155</v>
      </c>
    </row>
    <row r="91" spans="1:19" ht="29" x14ac:dyDescent="0.35">
      <c r="A91">
        <f t="shared" si="2"/>
        <v>89</v>
      </c>
      <c r="B91" s="1">
        <v>42569</v>
      </c>
      <c r="C91" s="31">
        <v>43067</v>
      </c>
      <c r="D91" s="38">
        <v>0.89930555555555547</v>
      </c>
      <c r="E91" t="s">
        <v>35</v>
      </c>
      <c r="F91" t="s">
        <v>36</v>
      </c>
      <c r="G91" s="20" t="s">
        <v>153</v>
      </c>
      <c r="H91" t="s">
        <v>100</v>
      </c>
      <c r="I91" t="str">
        <f>VLOOKUP(H91,Table1[#All],7,FALSE)</f>
        <v>Hwangju,  North Hwanghae province</v>
      </c>
      <c r="J91" t="s">
        <v>127</v>
      </c>
      <c r="K91">
        <f>VLOOKUP(H91,Table1[#Data],5,FALSE)</f>
        <v>38.686833999999998</v>
      </c>
      <c r="L91">
        <f>VLOOKUP(H91,Table1[#Data],6,FALSE)</f>
        <v>125.702005</v>
      </c>
      <c r="M91" t="s">
        <v>41</v>
      </c>
      <c r="N91" t="s">
        <v>23</v>
      </c>
      <c r="O91" t="s">
        <v>50</v>
      </c>
      <c r="P91" t="s">
        <v>24</v>
      </c>
      <c r="Q91" t="s">
        <v>25</v>
      </c>
      <c r="S91" s="3" t="s">
        <v>155</v>
      </c>
    </row>
    <row r="92" spans="1:19" ht="29" x14ac:dyDescent="0.35">
      <c r="A92">
        <f t="shared" si="2"/>
        <v>90</v>
      </c>
      <c r="B92" s="1">
        <v>42584</v>
      </c>
      <c r="C92" s="31">
        <v>43067</v>
      </c>
      <c r="D92" s="38">
        <v>0.95347222222222217</v>
      </c>
      <c r="E92" t="s">
        <v>35</v>
      </c>
      <c r="F92" t="s">
        <v>36</v>
      </c>
      <c r="H92" t="s">
        <v>100</v>
      </c>
      <c r="I92" t="str">
        <f>VLOOKUP(H92,Table1[#All],7,FALSE)</f>
        <v>Hwangju,  North Hwanghae province</v>
      </c>
      <c r="J92" t="s">
        <v>127</v>
      </c>
      <c r="K92">
        <f>VLOOKUP(H92,Table1[#Data],5,FALSE)</f>
        <v>38.686833999999998</v>
      </c>
      <c r="L92">
        <f>VLOOKUP(H92,Table1[#Data],6,FALSE)</f>
        <v>125.702005</v>
      </c>
      <c r="M92" t="s">
        <v>41</v>
      </c>
      <c r="N92" t="s">
        <v>23</v>
      </c>
      <c r="O92" t="s">
        <v>156</v>
      </c>
      <c r="P92" t="s">
        <v>24</v>
      </c>
      <c r="Q92" t="s">
        <v>25</v>
      </c>
      <c r="S92" s="3" t="s">
        <v>157</v>
      </c>
    </row>
    <row r="93" spans="1:19" ht="29" x14ac:dyDescent="0.35">
      <c r="A93">
        <f t="shared" si="2"/>
        <v>91</v>
      </c>
      <c r="B93" s="1">
        <v>42584</v>
      </c>
      <c r="C93" s="31">
        <v>43067</v>
      </c>
      <c r="D93" s="38">
        <v>0.95347222222222217</v>
      </c>
      <c r="E93" t="s">
        <v>35</v>
      </c>
      <c r="F93" t="s">
        <v>36</v>
      </c>
      <c r="H93" t="s">
        <v>100</v>
      </c>
      <c r="I93" t="str">
        <f>VLOOKUP(H93,Table1[#All],7,FALSE)</f>
        <v>Hwangju,  North Hwanghae province</v>
      </c>
      <c r="J93" t="s">
        <v>127</v>
      </c>
      <c r="K93">
        <f>VLOOKUP(H93,Table1[#Data],5,FALSE)</f>
        <v>38.686833999999998</v>
      </c>
      <c r="L93">
        <f>VLOOKUP(H93,Table1[#Data],6,FALSE)</f>
        <v>125.702005</v>
      </c>
      <c r="M93" t="s">
        <v>23</v>
      </c>
      <c r="N93" t="s">
        <v>23</v>
      </c>
      <c r="O93" t="s">
        <v>23</v>
      </c>
      <c r="P93" t="s">
        <v>24</v>
      </c>
      <c r="Q93" t="s">
        <v>31</v>
      </c>
      <c r="S93" s="3" t="s">
        <v>157</v>
      </c>
    </row>
    <row r="94" spans="1:19" ht="29" x14ac:dyDescent="0.35">
      <c r="A94">
        <f t="shared" si="2"/>
        <v>92</v>
      </c>
      <c r="B94" s="1">
        <v>42605</v>
      </c>
      <c r="C94" s="31">
        <v>43067</v>
      </c>
      <c r="D94" s="38">
        <v>0.8534722222222223</v>
      </c>
      <c r="E94" t="s">
        <v>115</v>
      </c>
      <c r="F94" t="s">
        <v>116</v>
      </c>
      <c r="H94" t="s">
        <v>117</v>
      </c>
      <c r="I94" t="str">
        <f>VLOOKUP(H94,Table1[#All],7,FALSE)</f>
        <v>South Hamgyong province</v>
      </c>
      <c r="K94">
        <f>VLOOKUP(H94,Table1[#Data],5,FALSE)</f>
        <v>40.036799999999999</v>
      </c>
      <c r="L94">
        <f>VLOOKUP(H94,Table1[#Data],6,FALSE)</f>
        <v>128.18389999999999</v>
      </c>
      <c r="M94" t="s">
        <v>41</v>
      </c>
      <c r="N94" t="s">
        <v>23</v>
      </c>
      <c r="O94" t="s">
        <v>50</v>
      </c>
      <c r="P94" t="s">
        <v>24</v>
      </c>
      <c r="Q94" t="s">
        <v>25</v>
      </c>
      <c r="R94" s="3" t="s">
        <v>158</v>
      </c>
      <c r="S94" s="3" t="s">
        <v>159</v>
      </c>
    </row>
    <row r="95" spans="1:19" ht="43.5" x14ac:dyDescent="0.35">
      <c r="A95">
        <f t="shared" si="2"/>
        <v>93</v>
      </c>
      <c r="B95" s="1">
        <v>42618</v>
      </c>
      <c r="C95" s="31">
        <v>43067</v>
      </c>
      <c r="D95" s="38">
        <v>0.13402777777777777</v>
      </c>
      <c r="E95" t="s">
        <v>160</v>
      </c>
      <c r="F95" t="s">
        <v>36</v>
      </c>
      <c r="G95" s="20" t="s">
        <v>153</v>
      </c>
      <c r="H95" t="s">
        <v>100</v>
      </c>
      <c r="I95" t="str">
        <f>VLOOKUP(H95,Table1[#All],7,FALSE)</f>
        <v>Hwangju,  North Hwanghae province</v>
      </c>
      <c r="J95" t="s">
        <v>127</v>
      </c>
      <c r="K95">
        <f>VLOOKUP(H95,Table1[#Data],5,FALSE)</f>
        <v>38.686833999999998</v>
      </c>
      <c r="L95">
        <f>VLOOKUP(H95,Table1[#Data],6,FALSE)</f>
        <v>125.702005</v>
      </c>
      <c r="M95" t="s">
        <v>41</v>
      </c>
      <c r="N95" t="s">
        <v>23</v>
      </c>
      <c r="O95" t="s">
        <v>156</v>
      </c>
      <c r="P95" t="s">
        <v>24</v>
      </c>
      <c r="Q95" t="s">
        <v>25</v>
      </c>
      <c r="R95" s="3" t="s">
        <v>161</v>
      </c>
      <c r="S95" s="3" t="s">
        <v>162</v>
      </c>
    </row>
    <row r="96" spans="1:19" ht="43.5" x14ac:dyDescent="0.35">
      <c r="A96">
        <f t="shared" si="2"/>
        <v>94</v>
      </c>
      <c r="B96" s="1">
        <v>42618</v>
      </c>
      <c r="C96" s="31">
        <v>43067</v>
      </c>
      <c r="D96" s="38">
        <v>0.13402777777777777</v>
      </c>
      <c r="E96" t="s">
        <v>160</v>
      </c>
      <c r="F96" t="s">
        <v>36</v>
      </c>
      <c r="G96" s="20" t="s">
        <v>153</v>
      </c>
      <c r="H96" t="s">
        <v>100</v>
      </c>
      <c r="I96" t="str">
        <f>VLOOKUP(H96,Table1[#All],7,FALSE)</f>
        <v>Hwangju,  North Hwanghae province</v>
      </c>
      <c r="J96" t="s">
        <v>127</v>
      </c>
      <c r="K96">
        <f>VLOOKUP(H96,Table1[#Data],5,FALSE)</f>
        <v>38.686833999999998</v>
      </c>
      <c r="L96">
        <f>VLOOKUP(H96,Table1[#Data],6,FALSE)</f>
        <v>125.702005</v>
      </c>
      <c r="M96" t="s">
        <v>41</v>
      </c>
      <c r="N96" t="s">
        <v>23</v>
      </c>
      <c r="O96" t="s">
        <v>156</v>
      </c>
      <c r="P96" t="s">
        <v>24</v>
      </c>
      <c r="Q96" t="s">
        <v>25</v>
      </c>
      <c r="S96" s="3" t="s">
        <v>162</v>
      </c>
    </row>
    <row r="97" spans="1:19" ht="43.5" x14ac:dyDescent="0.35">
      <c r="A97">
        <f t="shared" si="2"/>
        <v>95</v>
      </c>
      <c r="B97" s="1">
        <v>42618</v>
      </c>
      <c r="C97" s="31">
        <v>43067</v>
      </c>
      <c r="D97" s="38">
        <v>0.13402777777777777</v>
      </c>
      <c r="E97" t="s">
        <v>160</v>
      </c>
      <c r="F97" t="s">
        <v>36</v>
      </c>
      <c r="G97" s="20" t="s">
        <v>153</v>
      </c>
      <c r="H97" t="s">
        <v>100</v>
      </c>
      <c r="I97" t="str">
        <f>VLOOKUP(H97,Table1[#All],7,FALSE)</f>
        <v>Hwangju,  North Hwanghae province</v>
      </c>
      <c r="J97" t="s">
        <v>127</v>
      </c>
      <c r="K97">
        <f>VLOOKUP(H97,Table1[#Data],5,FALSE)</f>
        <v>38.686833999999998</v>
      </c>
      <c r="L97">
        <f>VLOOKUP(H97,Table1[#Data],6,FALSE)</f>
        <v>125.702005</v>
      </c>
      <c r="M97" t="s">
        <v>41</v>
      </c>
      <c r="N97" t="s">
        <v>23</v>
      </c>
      <c r="O97" t="s">
        <v>156</v>
      </c>
      <c r="P97" t="s">
        <v>24</v>
      </c>
      <c r="Q97" t="s">
        <v>25</v>
      </c>
      <c r="S97" s="3" t="s">
        <v>162</v>
      </c>
    </row>
    <row r="98" spans="1:19" ht="145" x14ac:dyDescent="0.35">
      <c r="A98">
        <f t="shared" si="2"/>
        <v>96</v>
      </c>
      <c r="B98" s="1">
        <v>42657</v>
      </c>
      <c r="C98" s="31">
        <v>43067</v>
      </c>
      <c r="D98" s="38">
        <v>0.7729166666666667</v>
      </c>
      <c r="E98" t="s">
        <v>135</v>
      </c>
      <c r="F98" t="s">
        <v>136</v>
      </c>
      <c r="H98" t="s">
        <v>163</v>
      </c>
      <c r="I98" t="str">
        <f>VLOOKUP(H98,Table1[#All],7,FALSE)</f>
        <v>Kusong, North Pyongan</v>
      </c>
      <c r="J98" t="s">
        <v>164</v>
      </c>
      <c r="K98">
        <f>VLOOKUP(H98,Table1[#Data],5,FALSE)</f>
        <v>39.927472000000002</v>
      </c>
      <c r="L98">
        <f>VLOOKUP(H98,Table1[#Data],6,FALSE)</f>
        <v>125.20788899999999</v>
      </c>
      <c r="M98" t="s">
        <v>23</v>
      </c>
      <c r="N98" t="s">
        <v>23</v>
      </c>
      <c r="O98" t="s">
        <v>23</v>
      </c>
      <c r="P98" t="s">
        <v>24</v>
      </c>
      <c r="Q98" t="s">
        <v>31</v>
      </c>
      <c r="R98" s="3" t="s">
        <v>165</v>
      </c>
      <c r="S98" s="3" t="s">
        <v>166</v>
      </c>
    </row>
    <row r="99" spans="1:19" ht="58" x14ac:dyDescent="0.35">
      <c r="A99">
        <f t="shared" si="2"/>
        <v>97</v>
      </c>
      <c r="B99" s="1">
        <v>42662</v>
      </c>
      <c r="C99" s="31">
        <v>43067</v>
      </c>
      <c r="D99" s="38">
        <v>0.91666666666666663</v>
      </c>
      <c r="E99" t="s">
        <v>135</v>
      </c>
      <c r="F99" t="s">
        <v>136</v>
      </c>
      <c r="H99" t="s">
        <v>163</v>
      </c>
      <c r="I99" t="str">
        <f>VLOOKUP(H99,Table1[#All],7,FALSE)</f>
        <v>Kusong, North Pyongan</v>
      </c>
      <c r="J99" t="s">
        <v>164</v>
      </c>
      <c r="K99">
        <f>VLOOKUP(H99,Table1[#Data],5,FALSE)</f>
        <v>39.927472000000002</v>
      </c>
      <c r="L99">
        <f>VLOOKUP(H99,Table1[#Data],6,FALSE)</f>
        <v>125.20788899999999</v>
      </c>
      <c r="M99" t="s">
        <v>23</v>
      </c>
      <c r="N99" t="s">
        <v>23</v>
      </c>
      <c r="O99" t="s">
        <v>23</v>
      </c>
      <c r="P99" t="s">
        <v>24</v>
      </c>
      <c r="Q99" t="s">
        <v>31</v>
      </c>
      <c r="R99" s="3" t="s">
        <v>167</v>
      </c>
      <c r="S99" s="3" t="s">
        <v>168</v>
      </c>
    </row>
    <row r="100" spans="1:19" ht="103.5" customHeight="1" x14ac:dyDescent="0.35">
      <c r="A100">
        <f t="shared" ref="A100:A131" si="3">A99+1</f>
        <v>98</v>
      </c>
      <c r="B100" s="21">
        <v>42777</v>
      </c>
      <c r="C100" s="31">
        <v>43067</v>
      </c>
      <c r="D100" s="38">
        <v>0.95486111111111116</v>
      </c>
      <c r="E100" s="20" t="s">
        <v>169</v>
      </c>
      <c r="F100" s="20" t="s">
        <v>36</v>
      </c>
      <c r="G100" s="19" t="s">
        <v>170</v>
      </c>
      <c r="H100" s="20" t="s">
        <v>171</v>
      </c>
      <c r="I100" t="str">
        <f>VLOOKUP(H100,Table1[#All],7,FALSE)</f>
        <v>Kusong, North Pyongan</v>
      </c>
      <c r="J100" s="19" t="s">
        <v>170</v>
      </c>
      <c r="K100">
        <f>VLOOKUP(H100,Table1[#Data],5,FALSE)</f>
        <v>40.013249999999999</v>
      </c>
      <c r="L100">
        <f>VLOOKUP(H100,Table1[#Data],6,FALSE)</f>
        <v>125.22302000000001</v>
      </c>
      <c r="M100" t="s">
        <v>41</v>
      </c>
      <c r="N100" s="20" t="s">
        <v>172</v>
      </c>
      <c r="O100" s="20" t="s">
        <v>50</v>
      </c>
      <c r="P100" t="s">
        <v>24</v>
      </c>
      <c r="Q100" s="20" t="s">
        <v>25</v>
      </c>
      <c r="R100" s="20" t="s">
        <v>173</v>
      </c>
      <c r="S100" s="20" t="s">
        <v>174</v>
      </c>
    </row>
    <row r="101" spans="1:19" ht="130.5" x14ac:dyDescent="0.35">
      <c r="A101">
        <f t="shared" si="3"/>
        <v>99</v>
      </c>
      <c r="B101" s="21">
        <v>42799</v>
      </c>
      <c r="C101" s="31">
        <v>43067</v>
      </c>
      <c r="D101" s="38">
        <v>0.94027777777777777</v>
      </c>
      <c r="E101" s="20" t="s">
        <v>160</v>
      </c>
      <c r="F101" s="20" t="s">
        <v>36</v>
      </c>
      <c r="G101" s="20" t="s">
        <v>153</v>
      </c>
      <c r="H101" s="20" t="s">
        <v>72</v>
      </c>
      <c r="I101" t="str">
        <f>VLOOKUP(H101,Table1[#All],7,FALSE)</f>
        <v>Cholsan County, North Pyongan Province</v>
      </c>
      <c r="K101">
        <f>VLOOKUP(H101,Table1[#Data],5,FALSE)</f>
        <v>39.659599999999998</v>
      </c>
      <c r="L101">
        <f>VLOOKUP(H101,Table1[#Data],6,FALSE)</f>
        <v>124.70569999999999</v>
      </c>
      <c r="M101" t="s">
        <v>41</v>
      </c>
      <c r="N101" s="20" t="s">
        <v>175</v>
      </c>
      <c r="O101" s="20" t="s">
        <v>156</v>
      </c>
      <c r="P101" s="22" t="s">
        <v>24</v>
      </c>
      <c r="Q101" s="23" t="s">
        <v>25</v>
      </c>
      <c r="R101" s="23" t="s">
        <v>176</v>
      </c>
      <c r="S101" s="23" t="s">
        <v>177</v>
      </c>
    </row>
    <row r="102" spans="1:19" ht="130.5" x14ac:dyDescent="0.35">
      <c r="A102">
        <f t="shared" si="3"/>
        <v>100</v>
      </c>
      <c r="B102" s="21">
        <v>42799</v>
      </c>
      <c r="C102" s="31">
        <v>43067</v>
      </c>
      <c r="D102" s="38">
        <v>0.94027777777777777</v>
      </c>
      <c r="E102" s="20" t="s">
        <v>160</v>
      </c>
      <c r="F102" s="20" t="s">
        <v>36</v>
      </c>
      <c r="G102" s="20" t="s">
        <v>153</v>
      </c>
      <c r="H102" s="20" t="s">
        <v>72</v>
      </c>
      <c r="I102" t="str">
        <f>VLOOKUP(H102,Table1[#All],7,FALSE)</f>
        <v>Cholsan County, North Pyongan Province</v>
      </c>
      <c r="K102">
        <f>VLOOKUP(H102,Table1[#Data],5,FALSE)</f>
        <v>39.659599999999998</v>
      </c>
      <c r="L102">
        <f>VLOOKUP(H102,Table1[#Data],6,FALSE)</f>
        <v>124.70569999999999</v>
      </c>
      <c r="M102" t="s">
        <v>41</v>
      </c>
      <c r="N102" s="20" t="s">
        <v>175</v>
      </c>
      <c r="O102" s="20" t="s">
        <v>156</v>
      </c>
      <c r="P102" s="22" t="s">
        <v>24</v>
      </c>
      <c r="Q102" s="23" t="s">
        <v>25</v>
      </c>
      <c r="R102" s="23" t="s">
        <v>176</v>
      </c>
      <c r="S102" s="23" t="s">
        <v>177</v>
      </c>
    </row>
    <row r="103" spans="1:19" ht="130.5" x14ac:dyDescent="0.35">
      <c r="A103">
        <f t="shared" si="3"/>
        <v>101</v>
      </c>
      <c r="B103" s="21">
        <v>42799</v>
      </c>
      <c r="C103" s="31">
        <v>43067</v>
      </c>
      <c r="D103" s="38">
        <v>0.94027777777777777</v>
      </c>
      <c r="E103" s="20" t="s">
        <v>160</v>
      </c>
      <c r="F103" s="20" t="s">
        <v>36</v>
      </c>
      <c r="G103" s="20" t="s">
        <v>153</v>
      </c>
      <c r="H103" s="20" t="s">
        <v>72</v>
      </c>
      <c r="I103" t="str">
        <f>VLOOKUP(H103,Table1[#All],7,FALSE)</f>
        <v>Cholsan County, North Pyongan Province</v>
      </c>
      <c r="K103">
        <f>VLOOKUP(H103,Table1[#Data],5,FALSE)</f>
        <v>39.659599999999998</v>
      </c>
      <c r="L103">
        <f>VLOOKUP(H103,Table1[#Data],6,FALSE)</f>
        <v>124.70569999999999</v>
      </c>
      <c r="M103" t="s">
        <v>41</v>
      </c>
      <c r="N103" s="20" t="s">
        <v>175</v>
      </c>
      <c r="O103" s="20" t="s">
        <v>156</v>
      </c>
      <c r="P103" s="22" t="s">
        <v>24</v>
      </c>
      <c r="Q103" s="23" t="s">
        <v>25</v>
      </c>
      <c r="R103" s="23" t="s">
        <v>176</v>
      </c>
      <c r="S103" s="23" t="s">
        <v>177</v>
      </c>
    </row>
    <row r="104" spans="1:19" ht="130.5" x14ac:dyDescent="0.35">
      <c r="A104">
        <f t="shared" si="3"/>
        <v>102</v>
      </c>
      <c r="B104" s="21">
        <v>42799</v>
      </c>
      <c r="C104" s="31">
        <v>43067</v>
      </c>
      <c r="D104" s="38">
        <v>0.94027777777777777</v>
      </c>
      <c r="E104" s="20" t="s">
        <v>160</v>
      </c>
      <c r="F104" s="20" t="s">
        <v>36</v>
      </c>
      <c r="G104" s="20" t="s">
        <v>153</v>
      </c>
      <c r="H104" s="20" t="s">
        <v>72</v>
      </c>
      <c r="I104" t="str">
        <f>VLOOKUP(H104,Table1[#All],7,FALSE)</f>
        <v>Cholsan County, North Pyongan Province</v>
      </c>
      <c r="K104">
        <f>VLOOKUP(H104,Table1[#Data],5,FALSE)</f>
        <v>39.659599999999998</v>
      </c>
      <c r="L104">
        <f>VLOOKUP(H104,Table1[#Data],6,FALSE)</f>
        <v>124.70569999999999</v>
      </c>
      <c r="M104" t="s">
        <v>41</v>
      </c>
      <c r="N104" s="20" t="s">
        <v>175</v>
      </c>
      <c r="O104" s="20" t="s">
        <v>156</v>
      </c>
      <c r="P104" s="25" t="s">
        <v>24</v>
      </c>
      <c r="Q104" s="20" t="s">
        <v>25</v>
      </c>
      <c r="R104" s="23" t="s">
        <v>176</v>
      </c>
      <c r="S104" s="20" t="s">
        <v>177</v>
      </c>
    </row>
    <row r="105" spans="1:19" ht="72.5" x14ac:dyDescent="0.35">
      <c r="A105">
        <f t="shared" si="3"/>
        <v>103</v>
      </c>
      <c r="B105" s="21">
        <v>42799</v>
      </c>
      <c r="C105" s="31">
        <v>43550</v>
      </c>
      <c r="D105" s="38">
        <v>0.94027777777777777</v>
      </c>
      <c r="E105" s="20" t="s">
        <v>160</v>
      </c>
      <c r="F105" s="20" t="s">
        <v>36</v>
      </c>
      <c r="G105" s="20" t="s">
        <v>153</v>
      </c>
      <c r="H105" s="20" t="s">
        <v>72</v>
      </c>
      <c r="I105" t="str">
        <f>VLOOKUP(H105,Table1[#All],7,FALSE)</f>
        <v>Cholsan County, North Pyongan Province</v>
      </c>
      <c r="K105">
        <f>VLOOKUP(H105,Table1[#Data],5,FALSE)</f>
        <v>39.659599999999998</v>
      </c>
      <c r="L105">
        <f>VLOOKUP(H105,Table1[#Data],6,FALSE)</f>
        <v>124.70569999999999</v>
      </c>
      <c r="N105" s="20"/>
      <c r="O105" s="20"/>
      <c r="P105" s="25" t="s">
        <v>24</v>
      </c>
      <c r="Q105" s="20" t="s">
        <v>31</v>
      </c>
      <c r="R105" s="23" t="s">
        <v>178</v>
      </c>
      <c r="S105" s="20" t="s">
        <v>179</v>
      </c>
    </row>
    <row r="106" spans="1:19" ht="72.5" x14ac:dyDescent="0.35">
      <c r="A106">
        <f t="shared" si="3"/>
        <v>104</v>
      </c>
      <c r="B106" s="30">
        <v>42815</v>
      </c>
      <c r="C106" s="31">
        <v>43067</v>
      </c>
      <c r="D106" s="38">
        <v>0.91666666666666663</v>
      </c>
      <c r="E106" s="20" t="s">
        <v>23</v>
      </c>
      <c r="F106" s="20" t="s">
        <v>23</v>
      </c>
      <c r="G106" s="19" t="s">
        <v>170</v>
      </c>
      <c r="H106" s="20" t="s">
        <v>88</v>
      </c>
      <c r="I106" t="str">
        <f>VLOOKUP(H106,Table1[#All],7,FALSE)</f>
        <v>Kangwon Province, (North Korea)</v>
      </c>
      <c r="J106" t="s">
        <v>89</v>
      </c>
      <c r="K106">
        <f>VLOOKUP(H106,Table1[#Data],5,FALSE)</f>
        <v>39.167700000000004</v>
      </c>
      <c r="L106">
        <f>VLOOKUP(H106,Table1[#Data],6,FALSE)</f>
        <v>127.4817</v>
      </c>
      <c r="M106" s="27" t="s">
        <v>76</v>
      </c>
      <c r="N106" s="24" t="s">
        <v>47</v>
      </c>
      <c r="O106" s="28"/>
      <c r="P106" s="22" t="s">
        <v>24</v>
      </c>
      <c r="Q106" s="24" t="s">
        <v>31</v>
      </c>
      <c r="R106" s="23" t="s">
        <v>180</v>
      </c>
      <c r="S106" s="26" t="s">
        <v>181</v>
      </c>
    </row>
    <row r="107" spans="1:19" ht="130.5" x14ac:dyDescent="0.35">
      <c r="A107">
        <f t="shared" si="3"/>
        <v>105</v>
      </c>
      <c r="B107" s="1">
        <v>42829</v>
      </c>
      <c r="C107" s="31">
        <v>43067</v>
      </c>
      <c r="D107" s="38">
        <v>0.90416666666666667</v>
      </c>
      <c r="E107" t="s">
        <v>182</v>
      </c>
      <c r="F107" t="s">
        <v>136</v>
      </c>
      <c r="G107" t="s">
        <v>170</v>
      </c>
      <c r="H107" t="s">
        <v>117</v>
      </c>
      <c r="I107" t="str">
        <f>VLOOKUP(H107,Table1[#All],7,FALSE)</f>
        <v>South Hamgyong province</v>
      </c>
      <c r="K107">
        <f>VLOOKUP(H107,Table1[#Data],5,FALSE)</f>
        <v>40.036799999999999</v>
      </c>
      <c r="L107">
        <f>VLOOKUP(H107,Table1[#Data],6,FALSE)</f>
        <v>128.18389999999999</v>
      </c>
      <c r="M107" t="s">
        <v>41</v>
      </c>
      <c r="N107" t="s">
        <v>183</v>
      </c>
      <c r="O107" t="s">
        <v>184</v>
      </c>
      <c r="P107" s="22" t="s">
        <v>24</v>
      </c>
      <c r="Q107" t="s">
        <v>31</v>
      </c>
      <c r="R107" s="3" t="s">
        <v>185</v>
      </c>
      <c r="S107" s="3" t="s">
        <v>186</v>
      </c>
    </row>
    <row r="108" spans="1:19" ht="174" x14ac:dyDescent="0.35">
      <c r="A108">
        <f t="shared" si="3"/>
        <v>106</v>
      </c>
      <c r="B108" s="29">
        <v>42840</v>
      </c>
      <c r="C108" s="31">
        <v>43067</v>
      </c>
      <c r="D108" s="38">
        <v>0.88958333333333339</v>
      </c>
      <c r="E108" s="23" t="s">
        <v>182</v>
      </c>
      <c r="F108" s="23" t="s">
        <v>136</v>
      </c>
      <c r="G108" s="26" t="s">
        <v>170</v>
      </c>
      <c r="H108" s="23" t="s">
        <v>117</v>
      </c>
      <c r="I108" t="str">
        <f>VLOOKUP(H108,Table1[#All],7,FALSE)</f>
        <v>South Hamgyong province</v>
      </c>
      <c r="K108">
        <f>VLOOKUP(H108,Table1[#Data],5,FALSE)</f>
        <v>40.036799999999999</v>
      </c>
      <c r="L108">
        <f>VLOOKUP(H108,Table1[#Data],6,FALSE)</f>
        <v>128.18389999999999</v>
      </c>
      <c r="M108" s="23" t="s">
        <v>76</v>
      </c>
      <c r="N108" s="23" t="s">
        <v>47</v>
      </c>
      <c r="O108" s="23" t="s">
        <v>47</v>
      </c>
      <c r="P108" s="22" t="s">
        <v>24</v>
      </c>
      <c r="Q108" s="23" t="s">
        <v>31</v>
      </c>
      <c r="R108" s="23" t="s">
        <v>187</v>
      </c>
      <c r="S108" s="26" t="s">
        <v>188</v>
      </c>
    </row>
    <row r="109" spans="1:19" ht="116" x14ac:dyDescent="0.35">
      <c r="A109">
        <f t="shared" si="3"/>
        <v>107</v>
      </c>
      <c r="B109" s="1">
        <v>42853</v>
      </c>
      <c r="C109" s="31">
        <v>43067</v>
      </c>
      <c r="D109" s="38">
        <v>0.85625000000000007</v>
      </c>
      <c r="E109" t="s">
        <v>182</v>
      </c>
      <c r="F109" s="32" t="s">
        <v>136</v>
      </c>
      <c r="G109" s="33"/>
      <c r="H109" t="s">
        <v>189</v>
      </c>
      <c r="I109" t="str">
        <f>VLOOKUP(H109,Table1[#All],7,FALSE)</f>
        <v>South Pyongan Province</v>
      </c>
      <c r="K109">
        <f>VLOOKUP(H109,Table1[#Data],5,FALSE)</f>
        <v>39.504416999999997</v>
      </c>
      <c r="L109">
        <f>VLOOKUP(H109,Table1[#Data],6,FALSE)</f>
        <v>125.964333</v>
      </c>
      <c r="M109" s="32" t="s">
        <v>76</v>
      </c>
      <c r="N109" s="32" t="s">
        <v>190</v>
      </c>
      <c r="O109" s="32"/>
      <c r="P109" s="34" t="s">
        <v>24</v>
      </c>
      <c r="Q109" s="32" t="s">
        <v>31</v>
      </c>
      <c r="R109" s="37" t="s">
        <v>191</v>
      </c>
      <c r="S109" s="35" t="s">
        <v>192</v>
      </c>
    </row>
    <row r="110" spans="1:19" ht="101.5" x14ac:dyDescent="0.35">
      <c r="A110">
        <f t="shared" si="3"/>
        <v>108</v>
      </c>
      <c r="B110" s="1">
        <v>42869</v>
      </c>
      <c r="C110" s="31">
        <v>43067</v>
      </c>
      <c r="D110" s="38">
        <v>0.85277777777777775</v>
      </c>
      <c r="E110" t="s">
        <v>182</v>
      </c>
      <c r="F110" s="32" t="s">
        <v>136</v>
      </c>
      <c r="G110" s="33"/>
      <c r="H110" t="s">
        <v>193</v>
      </c>
      <c r="I110" t="str">
        <f>VLOOKUP(H110,Table1[#All],7,FALSE)</f>
        <v>Kusong, North Pyongan</v>
      </c>
      <c r="K110">
        <f>VLOOKUP(H110,Table1[#Data],5,FALSE)</f>
        <v>40.065899999999999</v>
      </c>
      <c r="L110">
        <f>VLOOKUP(H110,Table1[#Data],6,FALSE)</f>
        <v>125.2099</v>
      </c>
      <c r="M110" s="32" t="s">
        <v>41</v>
      </c>
      <c r="N110" t="s">
        <v>194</v>
      </c>
      <c r="O110" t="s">
        <v>195</v>
      </c>
      <c r="P110" s="34" t="s">
        <v>24</v>
      </c>
      <c r="Q110" s="32" t="s">
        <v>25</v>
      </c>
      <c r="R110" s="3" t="s">
        <v>196</v>
      </c>
      <c r="S110" s="3" t="s">
        <v>197</v>
      </c>
    </row>
    <row r="111" spans="1:19" ht="233.25" customHeight="1" x14ac:dyDescent="0.35">
      <c r="A111">
        <f t="shared" si="3"/>
        <v>109</v>
      </c>
      <c r="B111" s="1">
        <v>42876</v>
      </c>
      <c r="C111" s="31">
        <v>43067</v>
      </c>
      <c r="D111" s="38">
        <v>0.33263888888888887</v>
      </c>
      <c r="E111" t="s">
        <v>169</v>
      </c>
      <c r="F111" t="s">
        <v>36</v>
      </c>
      <c r="G111" s="33"/>
      <c r="H111" t="s">
        <v>198</v>
      </c>
      <c r="I111" t="str">
        <f>VLOOKUP(H111,Table1[#All],7,FALSE)</f>
        <v>South Pyongan Province</v>
      </c>
      <c r="K111">
        <f>VLOOKUP(H111,Table1[#Data],5,FALSE)</f>
        <v>39.618282999999998</v>
      </c>
      <c r="L111">
        <f>VLOOKUP(H111,Table1[#Data],6,FALSE)</f>
        <v>125.80358510000001</v>
      </c>
      <c r="M111" s="32" t="s">
        <v>41</v>
      </c>
      <c r="N111" t="s">
        <v>199</v>
      </c>
      <c r="O111" t="s">
        <v>50</v>
      </c>
      <c r="P111" s="34" t="s">
        <v>24</v>
      </c>
      <c r="Q111" s="32" t="s">
        <v>25</v>
      </c>
      <c r="R111" s="3" t="s">
        <v>200</v>
      </c>
      <c r="S111" s="3" t="s">
        <v>201</v>
      </c>
    </row>
    <row r="112" spans="1:19" ht="145" x14ac:dyDescent="0.35">
      <c r="A112">
        <f t="shared" si="3"/>
        <v>110</v>
      </c>
      <c r="B112" s="1">
        <v>42883</v>
      </c>
      <c r="C112" s="31">
        <v>43067</v>
      </c>
      <c r="D112" s="38">
        <v>0.86111111111111116</v>
      </c>
      <c r="E112" t="s">
        <v>202</v>
      </c>
      <c r="F112" t="s">
        <v>20</v>
      </c>
      <c r="G112" s="33"/>
      <c r="H112" s="20" t="s">
        <v>88</v>
      </c>
      <c r="I112" t="str">
        <f>VLOOKUP(H112,Table1[#All],7,FALSE)</f>
        <v>Kangwon Province, (North Korea)</v>
      </c>
      <c r="J112" t="s">
        <v>89</v>
      </c>
      <c r="K112">
        <f>VLOOKUP(H112,Table1[#Data],5,FALSE)</f>
        <v>39.167700000000004</v>
      </c>
      <c r="L112">
        <f>VLOOKUP(H112,Table1[#Data],6,FALSE)</f>
        <v>127.4817</v>
      </c>
      <c r="M112" s="32" t="s">
        <v>41</v>
      </c>
      <c r="N112" t="s">
        <v>105</v>
      </c>
      <c r="O112" t="s">
        <v>147</v>
      </c>
      <c r="P112" s="34" t="s">
        <v>24</v>
      </c>
      <c r="Q112" s="32" t="s">
        <v>25</v>
      </c>
      <c r="R112" s="3" t="s">
        <v>203</v>
      </c>
      <c r="S112" s="3" t="s">
        <v>204</v>
      </c>
    </row>
    <row r="113" spans="1:19" ht="87" x14ac:dyDescent="0.35">
      <c r="A113">
        <f t="shared" si="3"/>
        <v>111</v>
      </c>
      <c r="B113" s="1">
        <v>42920</v>
      </c>
      <c r="C113" s="31">
        <v>43067</v>
      </c>
      <c r="D113" s="38">
        <v>2.7777777777777776E-2</v>
      </c>
      <c r="E113" t="s">
        <v>205</v>
      </c>
      <c r="F113" t="s">
        <v>206</v>
      </c>
      <c r="G113" s="33"/>
      <c r="H113" s="32" t="s">
        <v>207</v>
      </c>
      <c r="I113" t="str">
        <f>VLOOKUP(H113,Table1[#All],7,FALSE)</f>
        <v>Kusong, North Pyongan</v>
      </c>
      <c r="J113" t="s">
        <v>208</v>
      </c>
      <c r="K113">
        <f>VLOOKUP(H113,Table1[#Data],5,FALSE)</f>
        <v>39.872152999999997</v>
      </c>
      <c r="L113">
        <f>VLOOKUP(H113,Table1[#Data],6,FALSE)</f>
        <v>125.269192</v>
      </c>
      <c r="M113" s="32" t="s">
        <v>41</v>
      </c>
      <c r="N113" t="s">
        <v>209</v>
      </c>
      <c r="O113" t="s">
        <v>210</v>
      </c>
      <c r="P113" s="34" t="s">
        <v>24</v>
      </c>
      <c r="Q113" s="32" t="s">
        <v>25</v>
      </c>
      <c r="R113" s="3" t="s">
        <v>211</v>
      </c>
      <c r="S113" s="3" t="s">
        <v>212</v>
      </c>
    </row>
    <row r="114" spans="1:19" ht="217.5" x14ac:dyDescent="0.35">
      <c r="A114">
        <f t="shared" si="3"/>
        <v>112</v>
      </c>
      <c r="B114" s="1">
        <v>42944</v>
      </c>
      <c r="C114" s="31">
        <v>43067</v>
      </c>
      <c r="D114" s="38">
        <v>0.61249999999999993</v>
      </c>
      <c r="E114" t="s">
        <v>205</v>
      </c>
      <c r="F114" t="s">
        <v>206</v>
      </c>
      <c r="G114" s="33"/>
      <c r="H114" s="32" t="s">
        <v>213</v>
      </c>
      <c r="I114" t="str">
        <f>VLOOKUP(H114,Table1[#All],7,FALSE)</f>
        <v>Mup'yong-ni, Chagang province</v>
      </c>
      <c r="J114" t="s">
        <v>214</v>
      </c>
      <c r="K114">
        <f>VLOOKUP(H114,Table1[#Data],5,FALSE)</f>
        <v>40.611207999999998</v>
      </c>
      <c r="L114">
        <f>VLOOKUP(H114,Table1[#Data],6,FALSE)</f>
        <v>126.425743</v>
      </c>
      <c r="M114" s="32" t="s">
        <v>41</v>
      </c>
      <c r="N114" t="s">
        <v>215</v>
      </c>
      <c r="O114" t="s">
        <v>216</v>
      </c>
      <c r="P114" s="34" t="s">
        <v>24</v>
      </c>
      <c r="Q114" s="32" t="s">
        <v>25</v>
      </c>
      <c r="R114" s="3" t="s">
        <v>217</v>
      </c>
      <c r="S114" s="3" t="s">
        <v>218</v>
      </c>
    </row>
    <row r="115" spans="1:19" ht="159.5" x14ac:dyDescent="0.35">
      <c r="A115">
        <f t="shared" si="3"/>
        <v>113</v>
      </c>
      <c r="B115" s="1">
        <v>42972</v>
      </c>
      <c r="C115" s="31">
        <v>43067</v>
      </c>
      <c r="D115" s="38">
        <v>0.90902777777777777</v>
      </c>
      <c r="E115" t="s">
        <v>219</v>
      </c>
      <c r="F115" t="s">
        <v>20</v>
      </c>
      <c r="G115" s="33"/>
      <c r="H115" s="32" t="s">
        <v>63</v>
      </c>
      <c r="I115" t="str">
        <f>VLOOKUP(H115,Table1[#All],7,FALSE)</f>
        <v>Kittae Pass, Kangwon Province, (North Korea)</v>
      </c>
      <c r="J115" t="s">
        <v>64</v>
      </c>
      <c r="K115">
        <f>VLOOKUP(H115,Table1[#Data],5,FALSE)</f>
        <v>38.990830000000003</v>
      </c>
      <c r="L115">
        <f>VLOOKUP(H115,Table1[#Data],6,FALSE)</f>
        <v>127.6236</v>
      </c>
      <c r="M115" s="32" t="s">
        <v>41</v>
      </c>
      <c r="O115" t="s">
        <v>220</v>
      </c>
      <c r="P115" s="34" t="s">
        <v>24</v>
      </c>
      <c r="Q115" s="32" t="s">
        <v>25</v>
      </c>
      <c r="R115" s="3" t="s">
        <v>221</v>
      </c>
      <c r="S115" s="3" t="s">
        <v>222</v>
      </c>
    </row>
    <row r="116" spans="1:19" ht="159.5" x14ac:dyDescent="0.35">
      <c r="A116">
        <f t="shared" si="3"/>
        <v>114</v>
      </c>
      <c r="B116" s="1">
        <v>42972</v>
      </c>
      <c r="C116" s="31">
        <v>43067</v>
      </c>
      <c r="D116" s="38">
        <v>0.92152777777777783</v>
      </c>
      <c r="E116" t="s">
        <v>219</v>
      </c>
      <c r="F116" t="s">
        <v>20</v>
      </c>
      <c r="G116" s="33"/>
      <c r="H116" s="32" t="s">
        <v>63</v>
      </c>
      <c r="I116" t="str">
        <f>VLOOKUP(H116,Table1[#All],7,FALSE)</f>
        <v>Kittae Pass, Kangwon Province, (North Korea)</v>
      </c>
      <c r="J116" t="s">
        <v>64</v>
      </c>
      <c r="K116">
        <f>VLOOKUP(H116,Table1[#Data],5,FALSE)</f>
        <v>38.990830000000003</v>
      </c>
      <c r="L116">
        <f>VLOOKUP(H116,Table1[#Data],6,FALSE)</f>
        <v>127.6236</v>
      </c>
      <c r="M116" s="32" t="s">
        <v>41</v>
      </c>
      <c r="O116" t="s">
        <v>76</v>
      </c>
      <c r="P116" s="34" t="s">
        <v>24</v>
      </c>
      <c r="Q116" s="32" t="s">
        <v>31</v>
      </c>
      <c r="R116" s="3" t="s">
        <v>221</v>
      </c>
      <c r="S116" s="3" t="s">
        <v>222</v>
      </c>
    </row>
    <row r="117" spans="1:19" ht="159.5" x14ac:dyDescent="0.35">
      <c r="A117">
        <f t="shared" si="3"/>
        <v>115</v>
      </c>
      <c r="B117" s="1">
        <v>42972</v>
      </c>
      <c r="C117" s="31">
        <v>43067</v>
      </c>
      <c r="D117" s="38">
        <v>0.92986111111111114</v>
      </c>
      <c r="E117" t="s">
        <v>219</v>
      </c>
      <c r="F117" t="s">
        <v>20</v>
      </c>
      <c r="G117" s="33"/>
      <c r="H117" s="32" t="s">
        <v>63</v>
      </c>
      <c r="I117" t="str">
        <f>VLOOKUP(H117,Table1[#All],7,FALSE)</f>
        <v>Kittae Pass, Kangwon Province, (North Korea)</v>
      </c>
      <c r="J117" t="s">
        <v>64</v>
      </c>
      <c r="K117">
        <f>VLOOKUP(H117,Table1[#Data],5,FALSE)</f>
        <v>38.990830000000003</v>
      </c>
      <c r="L117">
        <f>VLOOKUP(H117,Table1[#Data],6,FALSE)</f>
        <v>127.6236</v>
      </c>
      <c r="M117" s="32" t="s">
        <v>41</v>
      </c>
      <c r="O117" t="s">
        <v>220</v>
      </c>
      <c r="P117" s="34" t="s">
        <v>24</v>
      </c>
      <c r="Q117" s="32" t="s">
        <v>25</v>
      </c>
      <c r="R117" s="3" t="s">
        <v>221</v>
      </c>
      <c r="S117" s="3" t="s">
        <v>222</v>
      </c>
    </row>
    <row r="118" spans="1:19" ht="159.5" x14ac:dyDescent="0.35">
      <c r="A118">
        <f t="shared" si="3"/>
        <v>116</v>
      </c>
      <c r="B118" s="1">
        <v>42975</v>
      </c>
      <c r="C118" s="31">
        <v>43067</v>
      </c>
      <c r="D118" s="38">
        <v>0.87361111111111101</v>
      </c>
      <c r="E118" t="s">
        <v>182</v>
      </c>
      <c r="F118" t="s">
        <v>136</v>
      </c>
      <c r="G118" s="33"/>
      <c r="H118" s="32" t="s">
        <v>223</v>
      </c>
      <c r="I118" t="str">
        <f>VLOOKUP(H118,Table1[#All],7,FALSE)</f>
        <v>Pyongyang, North Korea</v>
      </c>
      <c r="J118" t="s">
        <v>224</v>
      </c>
      <c r="K118">
        <f>VLOOKUP(H118,Table1[#Data],5,FALSE)</f>
        <v>39.200158999999999</v>
      </c>
      <c r="L118">
        <f>VLOOKUP(H118,Table1[#Data],6,FALSE)</f>
        <v>125.67325599999999</v>
      </c>
      <c r="M118" s="32" t="s">
        <v>66</v>
      </c>
      <c r="N118" t="s">
        <v>172</v>
      </c>
      <c r="O118" t="s">
        <v>225</v>
      </c>
      <c r="P118" s="34" t="s">
        <v>24</v>
      </c>
      <c r="Q118" s="32" t="s">
        <v>23</v>
      </c>
      <c r="R118" s="3" t="s">
        <v>226</v>
      </c>
      <c r="S118" s="3" t="s">
        <v>227</v>
      </c>
    </row>
    <row r="119" spans="1:19" ht="116" x14ac:dyDescent="0.35">
      <c r="A119">
        <f t="shared" si="3"/>
        <v>117</v>
      </c>
      <c r="B119" s="1">
        <v>42992</v>
      </c>
      <c r="C119" s="31">
        <v>43067</v>
      </c>
      <c r="D119" s="38">
        <v>0.9145833333333333</v>
      </c>
      <c r="E119" t="s">
        <v>182</v>
      </c>
      <c r="F119" t="s">
        <v>136</v>
      </c>
      <c r="G119" s="33"/>
      <c r="H119" s="32" t="s">
        <v>223</v>
      </c>
      <c r="I119" t="str">
        <f>VLOOKUP(H119,Table1[#All],7,FALSE)</f>
        <v>Pyongyang, North Korea</v>
      </c>
      <c r="J119" t="s">
        <v>224</v>
      </c>
      <c r="K119">
        <f>VLOOKUP(H119,Table1[#Data],5,FALSE)</f>
        <v>39.200158999999999</v>
      </c>
      <c r="L119">
        <f>VLOOKUP(H119,Table1[#Data],6,FALSE)</f>
        <v>125.67325599999999</v>
      </c>
      <c r="M119" s="32" t="s">
        <v>66</v>
      </c>
      <c r="N119" t="s">
        <v>228</v>
      </c>
      <c r="O119" t="s">
        <v>229</v>
      </c>
      <c r="P119" s="34" t="s">
        <v>24</v>
      </c>
      <c r="Q119" s="32" t="s">
        <v>25</v>
      </c>
      <c r="R119" s="3" t="s">
        <v>230</v>
      </c>
      <c r="S119" s="3" t="s">
        <v>231</v>
      </c>
    </row>
    <row r="120" spans="1:19" ht="174" x14ac:dyDescent="0.35">
      <c r="A120">
        <f t="shared" si="3"/>
        <v>118</v>
      </c>
      <c r="B120" s="1">
        <v>43067</v>
      </c>
      <c r="C120" s="36">
        <v>43068</v>
      </c>
      <c r="D120" s="38">
        <v>0.76250000000000007</v>
      </c>
      <c r="E120" t="s">
        <v>232</v>
      </c>
      <c r="F120" t="s">
        <v>206</v>
      </c>
      <c r="G120" s="33"/>
      <c r="H120" t="s">
        <v>233</v>
      </c>
      <c r="I120" t="str">
        <f>VLOOKUP(H120,Table1[#All],7,FALSE)</f>
        <v>Pyongsong, South Pyongan Province</v>
      </c>
      <c r="J120" t="s">
        <v>234</v>
      </c>
      <c r="K120">
        <f>VLOOKUP(H120,Table1[#Data],5,FALSE)</f>
        <v>39.281999999999996</v>
      </c>
      <c r="L120">
        <f>VLOOKUP(H120,Table1[#Data],6,FALSE)</f>
        <v>125.869</v>
      </c>
      <c r="M120" s="32" t="s">
        <v>41</v>
      </c>
      <c r="N120" t="s">
        <v>235</v>
      </c>
      <c r="O120" t="s">
        <v>236</v>
      </c>
      <c r="P120" s="34" t="s">
        <v>24</v>
      </c>
      <c r="Q120" s="32" t="s">
        <v>25</v>
      </c>
      <c r="R120" s="3" t="s">
        <v>237</v>
      </c>
      <c r="S120" s="3" t="s">
        <v>238</v>
      </c>
    </row>
    <row r="121" spans="1:19" ht="58" x14ac:dyDescent="0.35">
      <c r="A121">
        <f t="shared" si="3"/>
        <v>119</v>
      </c>
      <c r="B121" s="1">
        <v>43572</v>
      </c>
      <c r="C121" s="36">
        <v>44120</v>
      </c>
      <c r="D121" s="38"/>
      <c r="E121" t="s">
        <v>23</v>
      </c>
      <c r="F121" t="s">
        <v>20</v>
      </c>
      <c r="G121" s="33"/>
      <c r="H121" t="s">
        <v>23</v>
      </c>
      <c r="I121" t="str">
        <f>VLOOKUP(H121,Table1[#All],7,FALSE)</f>
        <v>Unknown</v>
      </c>
      <c r="K121" t="str">
        <f>VLOOKUP(H121,Table1[#Data],5,FALSE)</f>
        <v>Unknown</v>
      </c>
      <c r="L121" t="str">
        <f>VLOOKUP(H121,Table1[#Data],6,FALSE)</f>
        <v>Unknown</v>
      </c>
      <c r="M121" s="32" t="s">
        <v>41</v>
      </c>
      <c r="P121" s="34" t="s">
        <v>24</v>
      </c>
      <c r="Q121" s="32" t="s">
        <v>25</v>
      </c>
      <c r="R121" s="3" t="s">
        <v>239</v>
      </c>
      <c r="S121" s="3" t="s">
        <v>240</v>
      </c>
    </row>
    <row r="122" spans="1:19" ht="145" x14ac:dyDescent="0.35">
      <c r="A122">
        <f t="shared" si="3"/>
        <v>120</v>
      </c>
      <c r="B122" s="1">
        <v>43589</v>
      </c>
      <c r="C122" s="36">
        <v>43591</v>
      </c>
      <c r="D122" s="38">
        <v>7.9166666666666663E-2</v>
      </c>
      <c r="E122" t="s">
        <v>241</v>
      </c>
      <c r="F122" t="s">
        <v>20</v>
      </c>
      <c r="G122" s="33"/>
      <c r="H122" t="s">
        <v>81</v>
      </c>
      <c r="I122" t="str">
        <f>VLOOKUP(H122,Table1[#All],7,FALSE)</f>
        <v>Kangwon Province, (North Korea)</v>
      </c>
      <c r="J122" t="s">
        <v>242</v>
      </c>
      <c r="K122">
        <f>VLOOKUP(H122,Table1[#Data],5,FALSE)</f>
        <v>39.401670000000003</v>
      </c>
      <c r="L122">
        <f>VLOOKUP(H122,Table1[#Data],6,FALSE)</f>
        <v>127.5369</v>
      </c>
      <c r="M122" s="32" t="s">
        <v>41</v>
      </c>
      <c r="O122" t="s">
        <v>29</v>
      </c>
      <c r="P122" s="34" t="s">
        <v>24</v>
      </c>
      <c r="Q122" s="32" t="s">
        <v>25</v>
      </c>
      <c r="R122" s="3" t="s">
        <v>243</v>
      </c>
      <c r="S122" s="3" t="s">
        <v>244</v>
      </c>
    </row>
    <row r="123" spans="1:19" ht="145" x14ac:dyDescent="0.35">
      <c r="A123">
        <f t="shared" si="3"/>
        <v>121</v>
      </c>
      <c r="B123" s="1">
        <v>43589</v>
      </c>
      <c r="C123" s="36">
        <v>43595</v>
      </c>
      <c r="D123" s="38"/>
      <c r="E123" t="s">
        <v>241</v>
      </c>
      <c r="F123" t="s">
        <v>20</v>
      </c>
      <c r="G123" s="33"/>
      <c r="H123" t="s">
        <v>81</v>
      </c>
      <c r="I123" t="str">
        <f>VLOOKUP(H123,Table1[#All],7,FALSE)</f>
        <v>Kangwon Province, (North Korea)</v>
      </c>
      <c r="J123" t="s">
        <v>242</v>
      </c>
      <c r="K123">
        <f>VLOOKUP(H123,Table1[#Data],5,FALSE)</f>
        <v>39.401670000000003</v>
      </c>
      <c r="L123">
        <f>VLOOKUP(H123,Table1[#Data],6,FALSE)</f>
        <v>127.5369</v>
      </c>
      <c r="M123" s="32"/>
      <c r="P123" s="34" t="s">
        <v>24</v>
      </c>
      <c r="Q123" s="32" t="s">
        <v>25</v>
      </c>
      <c r="R123" s="3" t="s">
        <v>245</v>
      </c>
      <c r="S123" s="3" t="s">
        <v>244</v>
      </c>
    </row>
    <row r="124" spans="1:19" ht="43.5" x14ac:dyDescent="0.35">
      <c r="A124">
        <f t="shared" si="3"/>
        <v>122</v>
      </c>
      <c r="B124" s="1">
        <v>43594</v>
      </c>
      <c r="C124" s="36">
        <v>43595</v>
      </c>
      <c r="D124" s="38">
        <v>0.31180555555555556</v>
      </c>
      <c r="E124" t="s">
        <v>241</v>
      </c>
      <c r="F124" t="s">
        <v>20</v>
      </c>
      <c r="G124" s="33"/>
      <c r="H124" t="s">
        <v>246</v>
      </c>
      <c r="I124" t="str">
        <f>VLOOKUP(H124,Table1[#All],7,FALSE)</f>
        <v>North Pyongan, North Korea</v>
      </c>
      <c r="J124" t="s">
        <v>247</v>
      </c>
      <c r="K124">
        <f>VLOOKUP(H124,Table1[#Data],5,FALSE)</f>
        <v>40.029677999999997</v>
      </c>
      <c r="L124">
        <f>VLOOKUP(H124,Table1[#Data],6,FALSE)</f>
        <v>125.22732600000001</v>
      </c>
      <c r="M124" s="32"/>
      <c r="N124" t="s">
        <v>248</v>
      </c>
      <c r="O124" t="s">
        <v>249</v>
      </c>
      <c r="P124" s="34" t="s">
        <v>24</v>
      </c>
      <c r="Q124" s="32" t="s">
        <v>25</v>
      </c>
      <c r="R124" s="3" t="s">
        <v>250</v>
      </c>
      <c r="S124" s="3" t="s">
        <v>251</v>
      </c>
    </row>
    <row r="125" spans="1:19" ht="43.5" x14ac:dyDescent="0.35">
      <c r="A125">
        <f t="shared" si="3"/>
        <v>123</v>
      </c>
      <c r="B125" s="1">
        <v>43594</v>
      </c>
      <c r="C125" s="36">
        <v>43595</v>
      </c>
      <c r="D125" s="38">
        <v>0.32569444444444445</v>
      </c>
      <c r="E125" t="s">
        <v>241</v>
      </c>
      <c r="F125" t="s">
        <v>20</v>
      </c>
      <c r="G125" s="33"/>
      <c r="H125" t="s">
        <v>246</v>
      </c>
      <c r="I125" t="str">
        <f>VLOOKUP(H125,Table1[#All],7,FALSE)</f>
        <v>North Pyongan, North Korea</v>
      </c>
      <c r="J125" t="s">
        <v>247</v>
      </c>
      <c r="K125">
        <f>VLOOKUP(H125,Table1[#Data],5,FALSE)</f>
        <v>40.029677999999997</v>
      </c>
      <c r="L125">
        <f>VLOOKUP(H125,Table1[#Data],6,FALSE)</f>
        <v>125.22732600000001</v>
      </c>
      <c r="M125" s="32"/>
      <c r="P125" s="34" t="s">
        <v>24</v>
      </c>
      <c r="Q125" s="32" t="s">
        <v>25</v>
      </c>
      <c r="R125" s="3" t="s">
        <v>250</v>
      </c>
      <c r="S125" s="3" t="s">
        <v>251</v>
      </c>
    </row>
    <row r="126" spans="1:19" ht="43.5" x14ac:dyDescent="0.35">
      <c r="A126">
        <f t="shared" si="3"/>
        <v>124</v>
      </c>
      <c r="B126" s="1">
        <v>43670</v>
      </c>
      <c r="C126" s="36">
        <v>43693</v>
      </c>
      <c r="D126" s="38">
        <v>0.8569444444444444</v>
      </c>
      <c r="E126" t="s">
        <v>241</v>
      </c>
      <c r="F126" t="s">
        <v>20</v>
      </c>
      <c r="H126" t="s">
        <v>81</v>
      </c>
      <c r="I126" t="str">
        <f>VLOOKUP(H126,Table1[#All],7,FALSE)</f>
        <v>Kangwon Province, (North Korea)</v>
      </c>
      <c r="J126" t="s">
        <v>252</v>
      </c>
      <c r="K126">
        <f>VLOOKUP(H126,Table1[#Data],5,FALSE)</f>
        <v>39.401670000000003</v>
      </c>
      <c r="L126">
        <f>VLOOKUP(H126,Table1[#Data],6,FALSE)</f>
        <v>127.5369</v>
      </c>
      <c r="M126" s="32" t="s">
        <v>41</v>
      </c>
      <c r="N126" t="s">
        <v>248</v>
      </c>
      <c r="O126" t="s">
        <v>253</v>
      </c>
      <c r="P126" s="34" t="s">
        <v>24</v>
      </c>
      <c r="Q126" s="32" t="s">
        <v>25</v>
      </c>
      <c r="R126" s="3" t="s">
        <v>254</v>
      </c>
      <c r="S126" s="3" t="s">
        <v>255</v>
      </c>
    </row>
    <row r="127" spans="1:19" ht="43.5" x14ac:dyDescent="0.35">
      <c r="A127">
        <f t="shared" si="3"/>
        <v>125</v>
      </c>
      <c r="B127" s="1">
        <v>43670</v>
      </c>
      <c r="C127" s="36">
        <v>43693</v>
      </c>
      <c r="D127" s="38">
        <v>0.87291666666666667</v>
      </c>
      <c r="E127" t="s">
        <v>241</v>
      </c>
      <c r="F127" t="s">
        <v>20</v>
      </c>
      <c r="H127" t="s">
        <v>81</v>
      </c>
      <c r="I127" t="str">
        <f>VLOOKUP(H127,Table1[#All],7,FALSE)</f>
        <v>Kangwon Province, (North Korea)</v>
      </c>
      <c r="J127" t="s">
        <v>252</v>
      </c>
      <c r="K127">
        <f>VLOOKUP(H127,Table1[#Data],5,FALSE)</f>
        <v>39.401670000000003</v>
      </c>
      <c r="L127">
        <f>VLOOKUP(H127,Table1[#Data],6,FALSE)</f>
        <v>127.5369</v>
      </c>
      <c r="M127" s="32" t="s">
        <v>41</v>
      </c>
      <c r="N127" t="s">
        <v>248</v>
      </c>
      <c r="O127" t="s">
        <v>256</v>
      </c>
      <c r="P127" s="34" t="s">
        <v>24</v>
      </c>
      <c r="Q127" s="32" t="s">
        <v>25</v>
      </c>
      <c r="R127" t="s">
        <v>257</v>
      </c>
      <c r="S127" s="3" t="s">
        <v>255</v>
      </c>
    </row>
    <row r="128" spans="1:19" ht="29" x14ac:dyDescent="0.35">
      <c r="A128">
        <f t="shared" si="3"/>
        <v>126</v>
      </c>
      <c r="B128" s="1">
        <v>43676</v>
      </c>
      <c r="C128" s="36">
        <v>44120</v>
      </c>
      <c r="D128" s="38">
        <v>0.83750000000000002</v>
      </c>
      <c r="E128" t="s">
        <v>23</v>
      </c>
      <c r="F128" t="s">
        <v>23</v>
      </c>
      <c r="H128" t="s">
        <v>23</v>
      </c>
      <c r="I128" t="str">
        <f>VLOOKUP(H128,Table1[#All],7,FALSE)</f>
        <v>Unknown</v>
      </c>
      <c r="K128" t="str">
        <f>VLOOKUP(H128,Table1[#Data],5,FALSE)</f>
        <v>Unknown</v>
      </c>
      <c r="L128" t="str">
        <f>VLOOKUP(H128,Table1[#Data],6,FALSE)</f>
        <v>Unknown</v>
      </c>
      <c r="M128" s="32" t="s">
        <v>41</v>
      </c>
      <c r="N128" t="s">
        <v>139</v>
      </c>
      <c r="O128" t="s">
        <v>220</v>
      </c>
      <c r="P128" s="34" t="s">
        <v>24</v>
      </c>
      <c r="Q128" s="32" t="s">
        <v>25</v>
      </c>
      <c r="R128" s="3" t="s">
        <v>258</v>
      </c>
      <c r="S128" s="3" t="s">
        <v>259</v>
      </c>
    </row>
    <row r="129" spans="1:19" x14ac:dyDescent="0.35">
      <c r="A129">
        <f t="shared" si="3"/>
        <v>127</v>
      </c>
      <c r="B129" s="1">
        <v>43676</v>
      </c>
      <c r="C129" s="36">
        <v>44120</v>
      </c>
      <c r="D129" s="38">
        <v>0.8520833333333333</v>
      </c>
      <c r="E129" t="s">
        <v>23</v>
      </c>
      <c r="F129" t="s">
        <v>23</v>
      </c>
      <c r="H129" t="s">
        <v>23</v>
      </c>
      <c r="I129" t="str">
        <f>VLOOKUP(H129,Table1[#All],7,FALSE)</f>
        <v>Unknown</v>
      </c>
      <c r="K129" t="str">
        <f>VLOOKUP(H129,Table1[#Data],5,FALSE)</f>
        <v>Unknown</v>
      </c>
      <c r="L129" t="str">
        <f>VLOOKUP(H129,Table1[#Data],6,FALSE)</f>
        <v>Unknown</v>
      </c>
      <c r="M129" s="32" t="s">
        <v>41</v>
      </c>
      <c r="N129" t="s">
        <v>139</v>
      </c>
      <c r="O129" t="s">
        <v>220</v>
      </c>
      <c r="P129" s="34" t="s">
        <v>24</v>
      </c>
      <c r="Q129" s="32" t="s">
        <v>25</v>
      </c>
      <c r="R129" t="s">
        <v>257</v>
      </c>
      <c r="S129" s="3" t="s">
        <v>259</v>
      </c>
    </row>
    <row r="130" spans="1:19" ht="43.5" x14ac:dyDescent="0.35">
      <c r="A130">
        <f t="shared" si="3"/>
        <v>128</v>
      </c>
      <c r="B130" s="1">
        <v>43678</v>
      </c>
      <c r="C130" s="36">
        <v>44120</v>
      </c>
      <c r="D130" s="38">
        <v>0.74930555555555556</v>
      </c>
      <c r="E130" t="s">
        <v>260</v>
      </c>
      <c r="F130" t="s">
        <v>20</v>
      </c>
      <c r="H130" t="s">
        <v>23</v>
      </c>
      <c r="I130" t="str">
        <f>VLOOKUP(H130,Table1[#All],7,FALSE)</f>
        <v>Unknown</v>
      </c>
      <c r="K130" t="str">
        <f>VLOOKUP(H130,Table1[#Data],5,FALSE)</f>
        <v>Unknown</v>
      </c>
      <c r="L130" t="str">
        <f>VLOOKUP(H130,Table1[#Data],6,FALSE)</f>
        <v>Unknown</v>
      </c>
      <c r="M130" s="32" t="s">
        <v>41</v>
      </c>
      <c r="N130" t="s">
        <v>261</v>
      </c>
      <c r="O130" t="s">
        <v>262</v>
      </c>
      <c r="P130" s="34" t="s">
        <v>24</v>
      </c>
      <c r="Q130" s="32" t="s">
        <v>25</v>
      </c>
      <c r="R130" s="3" t="s">
        <v>263</v>
      </c>
      <c r="S130" s="3" t="s">
        <v>264</v>
      </c>
    </row>
    <row r="131" spans="1:19" ht="43.5" x14ac:dyDescent="0.35">
      <c r="A131">
        <f t="shared" si="3"/>
        <v>129</v>
      </c>
      <c r="B131" s="1">
        <v>43678</v>
      </c>
      <c r="C131" s="36">
        <v>44120</v>
      </c>
      <c r="D131" s="38">
        <v>0.76597222222222217</v>
      </c>
      <c r="E131" t="s">
        <v>260</v>
      </c>
      <c r="F131" t="s">
        <v>20</v>
      </c>
      <c r="H131" t="s">
        <v>23</v>
      </c>
      <c r="I131" t="str">
        <f>VLOOKUP(H131,Table1[#All],7,FALSE)</f>
        <v>Unknown</v>
      </c>
      <c r="K131" t="str">
        <f>VLOOKUP(H131,Table1[#Data],5,FALSE)</f>
        <v>Unknown</v>
      </c>
      <c r="L131" t="str">
        <f>VLOOKUP(H131,Table1[#Data],6,FALSE)</f>
        <v>Unknown</v>
      </c>
      <c r="M131" s="32" t="s">
        <v>41</v>
      </c>
      <c r="N131" t="s">
        <v>261</v>
      </c>
      <c r="O131" t="s">
        <v>262</v>
      </c>
      <c r="P131" s="34" t="s">
        <v>24</v>
      </c>
      <c r="Q131" s="32" t="s">
        <v>25</v>
      </c>
      <c r="R131" s="3" t="s">
        <v>257</v>
      </c>
      <c r="S131" s="3" t="s">
        <v>264</v>
      </c>
    </row>
    <row r="132" spans="1:19" ht="43.5" x14ac:dyDescent="0.35">
      <c r="A132">
        <f t="shared" ref="A132:A163" si="4">A131+1</f>
        <v>130</v>
      </c>
      <c r="B132" s="1">
        <v>43682</v>
      </c>
      <c r="C132" s="36">
        <v>44120</v>
      </c>
      <c r="D132" s="38">
        <v>0.85</v>
      </c>
      <c r="E132" t="s">
        <v>241</v>
      </c>
      <c r="F132" t="s">
        <v>20</v>
      </c>
      <c r="H132" t="s">
        <v>265</v>
      </c>
      <c r="I132" t="str">
        <f>VLOOKUP(H132,Table1[#All],7,FALSE)</f>
        <v>Kwail, Kwail-gun, South Hwanghae</v>
      </c>
      <c r="J132" t="s">
        <v>266</v>
      </c>
      <c r="K132">
        <f>VLOOKUP(H132,Table1[#Data],5,FALSE)</f>
        <v>38.421522000000003</v>
      </c>
      <c r="L132">
        <f>VLOOKUP(H132,Table1[#Data],6,FALSE)</f>
        <v>125.024421</v>
      </c>
      <c r="M132" s="32" t="s">
        <v>41</v>
      </c>
      <c r="N132" t="s">
        <v>267</v>
      </c>
      <c r="O132" t="s">
        <v>268</v>
      </c>
      <c r="P132" s="34" t="s">
        <v>24</v>
      </c>
      <c r="Q132" s="32" t="s">
        <v>25</v>
      </c>
      <c r="R132" s="3" t="s">
        <v>269</v>
      </c>
      <c r="S132" s="3" t="s">
        <v>270</v>
      </c>
    </row>
    <row r="133" spans="1:19" ht="43.5" x14ac:dyDescent="0.35">
      <c r="A133">
        <f t="shared" si="4"/>
        <v>131</v>
      </c>
      <c r="B133" s="1">
        <v>43682</v>
      </c>
      <c r="C133" s="36">
        <v>44120</v>
      </c>
      <c r="D133" s="38">
        <v>0.85833333333333339</v>
      </c>
      <c r="E133" t="s">
        <v>241</v>
      </c>
      <c r="F133" t="s">
        <v>20</v>
      </c>
      <c r="H133" t="s">
        <v>265</v>
      </c>
      <c r="I133" t="str">
        <f>VLOOKUP(H133,Table1[#All],7,FALSE)</f>
        <v>Kwail, Kwail-gun, South Hwanghae</v>
      </c>
      <c r="J133" t="s">
        <v>266</v>
      </c>
      <c r="K133">
        <f>VLOOKUP(H133,Table1[#Data],5,FALSE)</f>
        <v>38.421522000000003</v>
      </c>
      <c r="L133">
        <f>VLOOKUP(H133,Table1[#Data],6,FALSE)</f>
        <v>125.024421</v>
      </c>
      <c r="M133" s="32" t="s">
        <v>41</v>
      </c>
      <c r="N133" t="s">
        <v>267</v>
      </c>
      <c r="O133" t="s">
        <v>268</v>
      </c>
      <c r="P133" s="34" t="s">
        <v>24</v>
      </c>
      <c r="Q133" s="32" t="s">
        <v>25</v>
      </c>
      <c r="R133" t="s">
        <v>257</v>
      </c>
      <c r="S133" s="3" t="s">
        <v>270</v>
      </c>
    </row>
    <row r="134" spans="1:19" ht="130.5" x14ac:dyDescent="0.35">
      <c r="A134">
        <f t="shared" si="4"/>
        <v>132</v>
      </c>
      <c r="B134" s="1">
        <v>43686</v>
      </c>
      <c r="C134" s="36">
        <v>43693</v>
      </c>
      <c r="D134" s="38">
        <v>0.8569444444444444</v>
      </c>
      <c r="E134" t="s">
        <v>271</v>
      </c>
      <c r="F134" t="s">
        <v>20</v>
      </c>
      <c r="H134" t="s">
        <v>272</v>
      </c>
      <c r="I134" t="str">
        <f>VLOOKUP(H134,Table1[#All],7,FALSE)</f>
        <v>Hamhung, South Hamgyong</v>
      </c>
      <c r="J134" t="s">
        <v>273</v>
      </c>
      <c r="K134">
        <f>VLOOKUP(H134,Table1[#Data],5,FALSE)</f>
        <v>39.811610999999999</v>
      </c>
      <c r="L134">
        <f>VLOOKUP(H134,Table1[#Data],6,FALSE)</f>
        <v>127.66374999999999</v>
      </c>
      <c r="M134" s="32" t="s">
        <v>41</v>
      </c>
      <c r="N134" t="s">
        <v>274</v>
      </c>
      <c r="O134" t="s">
        <v>147</v>
      </c>
      <c r="P134" s="34" t="s">
        <v>24</v>
      </c>
      <c r="Q134" s="32" t="s">
        <v>25</v>
      </c>
      <c r="R134" s="3" t="s">
        <v>275</v>
      </c>
      <c r="S134" s="3" t="s">
        <v>276</v>
      </c>
    </row>
    <row r="135" spans="1:19" ht="130.5" x14ac:dyDescent="0.35">
      <c r="A135">
        <f t="shared" si="4"/>
        <v>133</v>
      </c>
      <c r="B135" s="1">
        <v>43686</v>
      </c>
      <c r="C135" s="36">
        <v>43693</v>
      </c>
      <c r="D135" s="38">
        <v>0.86805555555555547</v>
      </c>
      <c r="E135" t="s">
        <v>271</v>
      </c>
      <c r="F135" t="s">
        <v>20</v>
      </c>
      <c r="H135" t="s">
        <v>272</v>
      </c>
      <c r="I135" t="str">
        <f>VLOOKUP(H135,Table1[#All],7,FALSE)</f>
        <v>Hamhung, South Hamgyong</v>
      </c>
      <c r="J135" t="s">
        <v>273</v>
      </c>
      <c r="K135">
        <f>VLOOKUP(H135,Table1[#Data],5,FALSE)</f>
        <v>39.811610999999999</v>
      </c>
      <c r="L135">
        <f>VLOOKUP(H135,Table1[#Data],6,FALSE)</f>
        <v>127.66374999999999</v>
      </c>
      <c r="M135" s="32" t="s">
        <v>41</v>
      </c>
      <c r="N135" t="s">
        <v>274</v>
      </c>
      <c r="O135" t="s">
        <v>147</v>
      </c>
      <c r="P135" s="34" t="s">
        <v>24</v>
      </c>
      <c r="Q135" s="32" t="s">
        <v>25</v>
      </c>
      <c r="R135" s="3" t="s">
        <v>277</v>
      </c>
      <c r="S135" s="3" t="s">
        <v>276</v>
      </c>
    </row>
    <row r="136" spans="1:19" ht="58" x14ac:dyDescent="0.35">
      <c r="A136">
        <f t="shared" si="4"/>
        <v>134</v>
      </c>
      <c r="B136" s="1">
        <v>43692</v>
      </c>
      <c r="C136" s="36">
        <v>43696</v>
      </c>
      <c r="D136" s="38">
        <v>0.9590277777777777</v>
      </c>
      <c r="E136" t="s">
        <v>271</v>
      </c>
      <c r="F136" t="s">
        <v>20</v>
      </c>
      <c r="H136" t="s">
        <v>278</v>
      </c>
      <c r="I136" t="str">
        <f>VLOOKUP(H136,Table1[#All],7,FALSE)</f>
        <v>Kangwon Province, (North Korea)</v>
      </c>
      <c r="J136" t="s">
        <v>279</v>
      </c>
      <c r="K136">
        <f>VLOOKUP(H136,Table1[#Data],5,FALSE)</f>
        <v>38.953797000000002</v>
      </c>
      <c r="L136">
        <f>VLOOKUP(H136,Table1[#Data],6,FALSE)</f>
        <v>127.891882</v>
      </c>
      <c r="M136" s="32" t="s">
        <v>41</v>
      </c>
      <c r="N136" t="s">
        <v>139</v>
      </c>
      <c r="O136" t="s">
        <v>280</v>
      </c>
      <c r="P136" s="34" t="s">
        <v>24</v>
      </c>
      <c r="Q136" s="32" t="s">
        <v>25</v>
      </c>
      <c r="R136" s="3" t="s">
        <v>281</v>
      </c>
      <c r="S136" s="3" t="s">
        <v>282</v>
      </c>
    </row>
    <row r="137" spans="1:19" ht="58" x14ac:dyDescent="0.35">
      <c r="A137">
        <f t="shared" si="4"/>
        <v>135</v>
      </c>
      <c r="B137" s="1">
        <v>43692</v>
      </c>
      <c r="C137" s="36">
        <v>43696</v>
      </c>
      <c r="D137" s="38">
        <v>0.96944444444444444</v>
      </c>
      <c r="E137" t="s">
        <v>271</v>
      </c>
      <c r="F137" t="s">
        <v>20</v>
      </c>
      <c r="H137" t="s">
        <v>278</v>
      </c>
      <c r="I137" t="str">
        <f>VLOOKUP(H137,Table1[#All],7,FALSE)</f>
        <v>Kangwon Province, (North Korea)</v>
      </c>
      <c r="J137" t="s">
        <v>279</v>
      </c>
      <c r="K137">
        <f>VLOOKUP(H137,Table1[#Data],5,FALSE)</f>
        <v>38.953797000000002</v>
      </c>
      <c r="L137">
        <f>VLOOKUP(H137,Table1[#Data],6,FALSE)</f>
        <v>127.891882</v>
      </c>
      <c r="M137" s="32" t="s">
        <v>41</v>
      </c>
      <c r="N137" t="s">
        <v>139</v>
      </c>
      <c r="O137" t="s">
        <v>280</v>
      </c>
      <c r="P137" s="34" t="s">
        <v>24</v>
      </c>
      <c r="Q137" s="32" t="s">
        <v>25</v>
      </c>
      <c r="R137" s="3" t="s">
        <v>257</v>
      </c>
      <c r="S137" s="3" t="s">
        <v>282</v>
      </c>
    </row>
    <row r="138" spans="1:19" ht="58" x14ac:dyDescent="0.35">
      <c r="A138">
        <f t="shared" si="4"/>
        <v>136</v>
      </c>
      <c r="B138" s="1">
        <v>43700</v>
      </c>
      <c r="C138" s="36">
        <v>43719</v>
      </c>
      <c r="D138" s="38">
        <v>0.90625</v>
      </c>
      <c r="E138" t="s">
        <v>260</v>
      </c>
      <c r="F138" t="s">
        <v>20</v>
      </c>
      <c r="H138" t="s">
        <v>283</v>
      </c>
      <c r="I138" t="str">
        <f>VLOOKUP(H138,Table1[#All],7,FALSE)</f>
        <v>Sondok, South Hamgyong Province</v>
      </c>
      <c r="J138" t="s">
        <v>284</v>
      </c>
      <c r="K138">
        <f>VLOOKUP(H138,Table1[#Data],5,FALSE)</f>
        <v>39.743699999999997</v>
      </c>
      <c r="L138">
        <f>VLOOKUP(H138,Table1[#Data],6,FALSE)</f>
        <v>127.47320000000001</v>
      </c>
      <c r="M138" s="32" t="s">
        <v>41</v>
      </c>
      <c r="N138" t="s">
        <v>285</v>
      </c>
      <c r="O138" t="s">
        <v>286</v>
      </c>
      <c r="P138" s="34" t="s">
        <v>24</v>
      </c>
      <c r="Q138" s="32" t="s">
        <v>25</v>
      </c>
      <c r="R138" t="s">
        <v>281</v>
      </c>
      <c r="S138" s="3" t="s">
        <v>287</v>
      </c>
    </row>
    <row r="139" spans="1:19" ht="58" x14ac:dyDescent="0.35">
      <c r="A139">
        <f t="shared" si="4"/>
        <v>137</v>
      </c>
      <c r="B139" s="1">
        <v>43700</v>
      </c>
      <c r="C139" s="36">
        <v>43719</v>
      </c>
      <c r="D139" s="38">
        <v>0.91805555555555562</v>
      </c>
      <c r="E139" t="s">
        <v>260</v>
      </c>
      <c r="F139" t="s">
        <v>20</v>
      </c>
      <c r="H139" t="s">
        <v>283</v>
      </c>
      <c r="I139" t="str">
        <f>VLOOKUP(H139,Table1[#All],7,FALSE)</f>
        <v>Sondok, South Hamgyong Province</v>
      </c>
      <c r="J139" t="s">
        <v>284</v>
      </c>
      <c r="K139">
        <f>VLOOKUP(H139,Table1[#Data],5,FALSE)</f>
        <v>39.743699999999997</v>
      </c>
      <c r="L139">
        <f>VLOOKUP(H139,Table1[#Data],6,FALSE)</f>
        <v>127.47320000000001</v>
      </c>
      <c r="M139" s="32" t="s">
        <v>41</v>
      </c>
      <c r="N139" t="s">
        <v>285</v>
      </c>
      <c r="O139" t="s">
        <v>286</v>
      </c>
      <c r="P139" s="34" t="s">
        <v>24</v>
      </c>
      <c r="Q139" s="32" t="s">
        <v>25</v>
      </c>
      <c r="R139" s="3" t="s">
        <v>257</v>
      </c>
      <c r="S139" s="3" t="s">
        <v>287</v>
      </c>
    </row>
    <row r="140" spans="1:19" ht="116" x14ac:dyDescent="0.35">
      <c r="A140">
        <f t="shared" si="4"/>
        <v>138</v>
      </c>
      <c r="B140" s="1">
        <v>43717</v>
      </c>
      <c r="C140" s="36">
        <v>43719</v>
      </c>
      <c r="D140" s="38">
        <v>0.91180555555555554</v>
      </c>
      <c r="E140" t="s">
        <v>260</v>
      </c>
      <c r="F140" t="s">
        <v>20</v>
      </c>
      <c r="H140" t="s">
        <v>288</v>
      </c>
      <c r="I140" t="str">
        <f>VLOOKUP(H140,Table1[#All],7,FALSE)</f>
        <v>Kaechon, South Pyongan Province</v>
      </c>
      <c r="K140">
        <f>VLOOKUP(H140,Table1[#Data],5,FALSE)</f>
        <v>39.752321000000002</v>
      </c>
      <c r="L140">
        <f>VLOOKUP(H140,Table1[#Data],6,FALSE)</f>
        <v>125.899905</v>
      </c>
      <c r="M140" s="32" t="s">
        <v>41</v>
      </c>
      <c r="N140" t="s">
        <v>248</v>
      </c>
      <c r="O140" t="s">
        <v>289</v>
      </c>
      <c r="P140" s="34" t="s">
        <v>24</v>
      </c>
      <c r="Q140" s="32" t="s">
        <v>25</v>
      </c>
      <c r="R140" s="3" t="s">
        <v>290</v>
      </c>
      <c r="S140" s="3" t="s">
        <v>291</v>
      </c>
    </row>
    <row r="141" spans="1:19" ht="116" x14ac:dyDescent="0.35">
      <c r="A141">
        <f t="shared" si="4"/>
        <v>139</v>
      </c>
      <c r="B141" s="1">
        <v>43717</v>
      </c>
      <c r="C141" s="36">
        <v>43719</v>
      </c>
      <c r="D141" s="38">
        <v>0.92499999999999993</v>
      </c>
      <c r="E141" t="s">
        <v>260</v>
      </c>
      <c r="F141" t="s">
        <v>20</v>
      </c>
      <c r="H141" t="s">
        <v>288</v>
      </c>
      <c r="I141" t="str">
        <f>VLOOKUP(H141,Table1[#All],7,FALSE)</f>
        <v>Kaechon, South Pyongan Province</v>
      </c>
      <c r="K141">
        <f>VLOOKUP(H141,Table1[#Data],5,FALSE)</f>
        <v>39.752321000000002</v>
      </c>
      <c r="L141">
        <f>VLOOKUP(H141,Table1[#Data],6,FALSE)</f>
        <v>125.899905</v>
      </c>
      <c r="M141" s="32" t="s">
        <v>41</v>
      </c>
      <c r="N141" t="s">
        <v>248</v>
      </c>
      <c r="O141" t="s">
        <v>289</v>
      </c>
      <c r="P141" s="34" t="s">
        <v>24</v>
      </c>
      <c r="Q141" s="32" t="s">
        <v>25</v>
      </c>
      <c r="R141" s="3" t="s">
        <v>292</v>
      </c>
      <c r="S141" s="3" t="s">
        <v>291</v>
      </c>
    </row>
    <row r="142" spans="1:19" ht="116" x14ac:dyDescent="0.35">
      <c r="A142">
        <f t="shared" si="4"/>
        <v>140</v>
      </c>
      <c r="B142" s="1">
        <v>43717</v>
      </c>
      <c r="C142" s="36">
        <v>43719</v>
      </c>
      <c r="D142" s="38"/>
      <c r="E142" t="s">
        <v>260</v>
      </c>
      <c r="F142" t="s">
        <v>20</v>
      </c>
      <c r="H142" t="s">
        <v>288</v>
      </c>
      <c r="I142" t="str">
        <f>VLOOKUP(H142,Table1[#All],7,FALSE)</f>
        <v>Kaechon, South Pyongan Province</v>
      </c>
      <c r="K142">
        <f>VLOOKUP(H142,Table1[#Data],5,FALSE)</f>
        <v>39.752321000000002</v>
      </c>
      <c r="L142">
        <f>VLOOKUP(H142,Table1[#Data],6,FALSE)</f>
        <v>125.899905</v>
      </c>
      <c r="M142" s="32" t="s">
        <v>41</v>
      </c>
      <c r="P142" s="34" t="s">
        <v>24</v>
      </c>
      <c r="Q142" s="32" t="s">
        <v>31</v>
      </c>
      <c r="R142" s="3" t="s">
        <v>293</v>
      </c>
      <c r="S142" s="3" t="s">
        <v>291</v>
      </c>
    </row>
    <row r="143" spans="1:19" ht="58" x14ac:dyDescent="0.35">
      <c r="A143">
        <f t="shared" si="4"/>
        <v>141</v>
      </c>
      <c r="B143" s="1">
        <v>43739</v>
      </c>
      <c r="C143" s="36">
        <v>43742</v>
      </c>
      <c r="D143" s="38">
        <v>0.91666666666666663</v>
      </c>
      <c r="E143" t="s">
        <v>294</v>
      </c>
      <c r="F143" t="s">
        <v>116</v>
      </c>
      <c r="H143" t="s">
        <v>295</v>
      </c>
      <c r="I143" t="str">
        <f>VLOOKUP(H143,Table1[#All],7,FALSE)</f>
        <v>Kangwon Province, (North Korea)</v>
      </c>
      <c r="K143">
        <f>VLOOKUP(H143,Table1[#Data],5,FALSE)</f>
        <v>39.26</v>
      </c>
      <c r="L143">
        <f>VLOOKUP(H143,Table1[#Data],6,FALSE)</f>
        <v>127.58</v>
      </c>
      <c r="M143" s="32" t="s">
        <v>41</v>
      </c>
      <c r="N143" t="s">
        <v>296</v>
      </c>
      <c r="O143" t="s">
        <v>268</v>
      </c>
      <c r="P143" s="34" t="s">
        <v>24</v>
      </c>
      <c r="Q143" s="32" t="s">
        <v>25</v>
      </c>
      <c r="R143" s="3" t="s">
        <v>297</v>
      </c>
      <c r="S143" s="3" t="s">
        <v>298</v>
      </c>
    </row>
    <row r="144" spans="1:19" ht="87" x14ac:dyDescent="0.35">
      <c r="A144">
        <f t="shared" si="4"/>
        <v>142</v>
      </c>
      <c r="B144" s="1">
        <v>43769</v>
      </c>
      <c r="C144" s="36">
        <v>43773</v>
      </c>
      <c r="D144" s="38">
        <v>0.31597222222222221</v>
      </c>
      <c r="E144" t="s">
        <v>260</v>
      </c>
      <c r="F144" t="s">
        <v>20</v>
      </c>
      <c r="H144" t="s">
        <v>91</v>
      </c>
      <c r="I144" t="str">
        <f>VLOOKUP(H144,Table1[#All],7,FALSE)</f>
        <v>South Pyongan Province</v>
      </c>
      <c r="K144">
        <f>VLOOKUP(H144,Table1[#Data],5,FALSE)</f>
        <v>39.412593999999999</v>
      </c>
      <c r="L144">
        <f>VLOOKUP(H144,Table1[#Data],6,FALSE)</f>
        <v>125.89031</v>
      </c>
      <c r="M144" s="32" t="s">
        <v>41</v>
      </c>
      <c r="N144" t="s">
        <v>299</v>
      </c>
      <c r="O144" t="s">
        <v>300</v>
      </c>
      <c r="P144" s="34" t="s">
        <v>24</v>
      </c>
      <c r="Q144" s="32" t="s">
        <v>25</v>
      </c>
      <c r="R144" s="3" t="s">
        <v>301</v>
      </c>
      <c r="S144" s="3" t="s">
        <v>302</v>
      </c>
    </row>
    <row r="145" spans="1:19" ht="43.5" x14ac:dyDescent="0.35">
      <c r="A145">
        <f t="shared" si="4"/>
        <v>143</v>
      </c>
      <c r="B145" s="1">
        <v>43769</v>
      </c>
      <c r="C145" s="36">
        <v>43773</v>
      </c>
      <c r="D145" s="38">
        <v>0.31805555555555554</v>
      </c>
      <c r="E145" t="s">
        <v>260</v>
      </c>
      <c r="F145" t="s">
        <v>20</v>
      </c>
      <c r="H145" t="s">
        <v>91</v>
      </c>
      <c r="I145" t="str">
        <f>VLOOKUP(H145,Table1[#All],7,FALSE)</f>
        <v>South Pyongan Province</v>
      </c>
      <c r="K145">
        <f>VLOOKUP(H145,Table1[#Data],5,FALSE)</f>
        <v>39.412593999999999</v>
      </c>
      <c r="L145">
        <f>VLOOKUP(H145,Table1[#Data],6,FALSE)</f>
        <v>125.89031</v>
      </c>
      <c r="M145" s="32" t="s">
        <v>41</v>
      </c>
      <c r="N145" t="s">
        <v>299</v>
      </c>
      <c r="O145" t="s">
        <v>300</v>
      </c>
      <c r="P145" s="34" t="s">
        <v>24</v>
      </c>
      <c r="Q145" s="32" t="s">
        <v>25</v>
      </c>
      <c r="R145" s="3" t="s">
        <v>257</v>
      </c>
      <c r="S145" s="3" t="s">
        <v>302</v>
      </c>
    </row>
    <row r="146" spans="1:19" ht="72.5" x14ac:dyDescent="0.35">
      <c r="A146">
        <f t="shared" si="4"/>
        <v>144</v>
      </c>
      <c r="B146" s="1">
        <v>43797</v>
      </c>
      <c r="C146" s="36">
        <v>43801</v>
      </c>
      <c r="D146" s="38">
        <v>0.33263888888888887</v>
      </c>
      <c r="E146" t="s">
        <v>260</v>
      </c>
      <c r="F146" t="s">
        <v>20</v>
      </c>
      <c r="H146" t="s">
        <v>303</v>
      </c>
      <c r="I146" t="str">
        <f>VLOOKUP(H146,Table1[#All],7,FALSE)</f>
        <v>Hamhung, South Hamgyong Province</v>
      </c>
      <c r="K146">
        <f>VLOOKUP(H146,Table1[#Data],5,FALSE)</f>
        <v>39.789380000000001</v>
      </c>
      <c r="L146">
        <f>VLOOKUP(H146,Table1[#Data],6,FALSE)</f>
        <v>127.53993</v>
      </c>
      <c r="M146" s="32" t="s">
        <v>41</v>
      </c>
      <c r="N146" t="s">
        <v>285</v>
      </c>
      <c r="O146" t="s">
        <v>286</v>
      </c>
      <c r="P146" s="34" t="s">
        <v>24</v>
      </c>
      <c r="Q146" s="32" t="s">
        <v>25</v>
      </c>
      <c r="R146" s="3" t="s">
        <v>304</v>
      </c>
      <c r="S146" s="3" t="s">
        <v>305</v>
      </c>
    </row>
    <row r="147" spans="1:19" ht="72.5" x14ac:dyDescent="0.35">
      <c r="A147">
        <f t="shared" si="4"/>
        <v>145</v>
      </c>
      <c r="B147" s="1">
        <v>43797</v>
      </c>
      <c r="C147" s="36">
        <v>43801</v>
      </c>
      <c r="D147" s="38">
        <v>0.33298611111111115</v>
      </c>
      <c r="E147" t="s">
        <v>260</v>
      </c>
      <c r="F147" t="s">
        <v>20</v>
      </c>
      <c r="H147" t="s">
        <v>303</v>
      </c>
      <c r="I147" t="str">
        <f>VLOOKUP(H147,Table1[#All],7,FALSE)</f>
        <v>Hamhung, South Hamgyong Province</v>
      </c>
      <c r="K147">
        <f>VLOOKUP(H147,Table1[#Data],5,FALSE)</f>
        <v>39.789380000000001</v>
      </c>
      <c r="L147">
        <f>VLOOKUP(H147,Table1[#Data],6,FALSE)</f>
        <v>127.53993</v>
      </c>
      <c r="M147" s="32" t="s">
        <v>41</v>
      </c>
      <c r="N147" t="s">
        <v>285</v>
      </c>
      <c r="O147" t="s">
        <v>286</v>
      </c>
      <c r="P147" s="34" t="s">
        <v>24</v>
      </c>
      <c r="Q147" s="32" t="s">
        <v>25</v>
      </c>
      <c r="R147" s="3" t="s">
        <v>257</v>
      </c>
      <c r="S147" s="3" t="s">
        <v>305</v>
      </c>
    </row>
    <row r="148" spans="1:19" ht="87" x14ac:dyDescent="0.35">
      <c r="A148">
        <f t="shared" si="4"/>
        <v>146</v>
      </c>
      <c r="B148" s="1">
        <v>43892</v>
      </c>
      <c r="C148" s="36">
        <v>43895</v>
      </c>
      <c r="D148" s="38">
        <v>0.15069444444444444</v>
      </c>
      <c r="E148" t="s">
        <v>260</v>
      </c>
      <c r="F148" t="s">
        <v>20</v>
      </c>
      <c r="H148" t="s">
        <v>306</v>
      </c>
      <c r="I148" t="str">
        <f>VLOOKUP(H148,Table1[#All],7,FALSE)</f>
        <v>Anbyon County, Kangwon Province (North Korea)</v>
      </c>
      <c r="K148">
        <f>VLOOKUP(H148,Table1[#Data],5,FALSE)</f>
        <v>39.140999999999998</v>
      </c>
      <c r="L148">
        <f>VLOOKUP(H148,Table1[#Data],6,FALSE)</f>
        <v>127.616</v>
      </c>
      <c r="M148" s="32" t="s">
        <v>41</v>
      </c>
      <c r="N148" t="s">
        <v>307</v>
      </c>
      <c r="O148" t="s">
        <v>308</v>
      </c>
      <c r="P148" s="34" t="s">
        <v>24</v>
      </c>
      <c r="Q148" s="32" t="s">
        <v>25</v>
      </c>
      <c r="R148" s="3" t="s">
        <v>309</v>
      </c>
      <c r="S148" s="3" t="s">
        <v>310</v>
      </c>
    </row>
    <row r="149" spans="1:19" ht="87" x14ac:dyDescent="0.35">
      <c r="A149">
        <f t="shared" si="4"/>
        <v>147</v>
      </c>
      <c r="B149" s="1">
        <v>43892</v>
      </c>
      <c r="C149" s="36">
        <v>43895</v>
      </c>
      <c r="D149" s="38">
        <v>0.15092592592592594</v>
      </c>
      <c r="E149" t="s">
        <v>260</v>
      </c>
      <c r="F149" t="s">
        <v>20</v>
      </c>
      <c r="H149" t="s">
        <v>306</v>
      </c>
      <c r="I149" t="str">
        <f>VLOOKUP(H149,Table1[#All],7,FALSE)</f>
        <v>Anbyon County, Kangwon Province (North Korea)</v>
      </c>
      <c r="K149">
        <f>VLOOKUP(H149,Table1[#Data],5,FALSE)</f>
        <v>39.140999999999998</v>
      </c>
      <c r="L149">
        <f>VLOOKUP(H149,Table1[#Data],6,FALSE)</f>
        <v>127.616</v>
      </c>
      <c r="M149" s="32" t="s">
        <v>41</v>
      </c>
      <c r="N149" t="s">
        <v>307</v>
      </c>
      <c r="O149" t="s">
        <v>308</v>
      </c>
      <c r="P149" s="34" t="s">
        <v>24</v>
      </c>
      <c r="Q149" s="32" t="s">
        <v>25</v>
      </c>
      <c r="R149" s="3" t="s">
        <v>257</v>
      </c>
      <c r="S149" s="3" t="s">
        <v>310</v>
      </c>
    </row>
    <row r="150" spans="1:19" ht="87" x14ac:dyDescent="0.35">
      <c r="A150">
        <f t="shared" si="4"/>
        <v>148</v>
      </c>
      <c r="B150" s="1">
        <v>43898</v>
      </c>
      <c r="C150" s="36">
        <v>43900</v>
      </c>
      <c r="D150" s="38">
        <v>0.94166666666666676</v>
      </c>
      <c r="E150" t="s">
        <v>260</v>
      </c>
      <c r="F150" t="s">
        <v>20</v>
      </c>
      <c r="H150" t="s">
        <v>311</v>
      </c>
      <c r="I150" t="str">
        <f>VLOOKUP(H150,Table1[#All],7,FALSE)</f>
        <v>Sondok, South Hamgyong Province</v>
      </c>
      <c r="K150">
        <f>VLOOKUP(H150,Table1[#Data],5,FALSE)</f>
        <v>39.743000000000002</v>
      </c>
      <c r="L150">
        <f>VLOOKUP(H150,Table1[#Data],6,FALSE)</f>
        <v>127.499</v>
      </c>
      <c r="M150" s="32" t="s">
        <v>41</v>
      </c>
      <c r="N150" t="s">
        <v>248</v>
      </c>
      <c r="O150" t="s">
        <v>29</v>
      </c>
      <c r="P150" s="34" t="s">
        <v>24</v>
      </c>
      <c r="Q150" s="32" t="s">
        <v>25</v>
      </c>
      <c r="R150" s="3" t="s">
        <v>312</v>
      </c>
      <c r="S150" s="3" t="s">
        <v>313</v>
      </c>
    </row>
    <row r="151" spans="1:19" ht="43.5" x14ac:dyDescent="0.35">
      <c r="A151">
        <f t="shared" si="4"/>
        <v>149</v>
      </c>
      <c r="B151" s="1">
        <v>43898</v>
      </c>
      <c r="C151" s="36">
        <v>43900</v>
      </c>
      <c r="D151" s="38">
        <v>0.9418981481481481</v>
      </c>
      <c r="E151" t="s">
        <v>260</v>
      </c>
      <c r="F151" t="s">
        <v>20</v>
      </c>
      <c r="H151" t="s">
        <v>311</v>
      </c>
      <c r="I151" t="str">
        <f>VLOOKUP(H151,Table1[#All],7,FALSE)</f>
        <v>Sondok, South Hamgyong Province</v>
      </c>
      <c r="K151">
        <f>VLOOKUP(H151,Table1[#Data],5,FALSE)</f>
        <v>39.743000000000002</v>
      </c>
      <c r="L151">
        <f>VLOOKUP(H151,Table1[#Data],6,FALSE)</f>
        <v>127.499</v>
      </c>
      <c r="M151" s="32" t="s">
        <v>41</v>
      </c>
      <c r="N151" t="s">
        <v>248</v>
      </c>
      <c r="O151" t="s">
        <v>29</v>
      </c>
      <c r="P151" s="34" t="s">
        <v>24</v>
      </c>
      <c r="Q151" s="32" t="s">
        <v>25</v>
      </c>
      <c r="R151" s="3" t="s">
        <v>292</v>
      </c>
      <c r="S151" s="3" t="s">
        <v>313</v>
      </c>
    </row>
    <row r="152" spans="1:19" ht="43.5" x14ac:dyDescent="0.35">
      <c r="A152">
        <f t="shared" si="4"/>
        <v>150</v>
      </c>
      <c r="B152" s="1">
        <v>43898</v>
      </c>
      <c r="C152" s="36">
        <v>43900</v>
      </c>
      <c r="D152" s="38">
        <v>0.94259259259259265</v>
      </c>
      <c r="E152" t="s">
        <v>260</v>
      </c>
      <c r="F152" t="s">
        <v>20</v>
      </c>
      <c r="H152" t="s">
        <v>311</v>
      </c>
      <c r="I152" t="str">
        <f>VLOOKUP(H152,Table1[#All],7,FALSE)</f>
        <v>Sondok, South Hamgyong Province</v>
      </c>
      <c r="K152">
        <f>VLOOKUP(H152,Table1[#Data],5,FALSE)</f>
        <v>39.743000000000002</v>
      </c>
      <c r="L152">
        <f>VLOOKUP(H152,Table1[#Data],6,FALSE)</f>
        <v>127.499</v>
      </c>
      <c r="M152" s="32" t="s">
        <v>41</v>
      </c>
      <c r="N152" t="s">
        <v>248</v>
      </c>
      <c r="O152" t="s">
        <v>29</v>
      </c>
      <c r="P152" s="34" t="s">
        <v>24</v>
      </c>
      <c r="Q152" s="32" t="s">
        <v>25</v>
      </c>
      <c r="R152" s="3" t="s">
        <v>293</v>
      </c>
      <c r="S152" s="3" t="s">
        <v>313</v>
      </c>
    </row>
    <row r="153" spans="1:19" ht="87" x14ac:dyDescent="0.35">
      <c r="A153">
        <f t="shared" si="4"/>
        <v>151</v>
      </c>
      <c r="B153" s="1">
        <v>43910</v>
      </c>
      <c r="C153" s="36">
        <v>43914</v>
      </c>
      <c r="D153" s="38">
        <v>0.90625</v>
      </c>
      <c r="E153" t="s">
        <v>271</v>
      </c>
      <c r="F153" t="s">
        <v>20</v>
      </c>
      <c r="H153" t="s">
        <v>314</v>
      </c>
      <c r="I153" t="str">
        <f>VLOOKUP(H153,Table1[#All],7,FALSE)</f>
        <v>North Pyongan Province</v>
      </c>
      <c r="K153">
        <f>VLOOKUP(H153,Table1[#Data],5,FALSE)</f>
        <v>39.4163</v>
      </c>
      <c r="L153">
        <f>VLOOKUP(H153,Table1[#Data],6,FALSE)</f>
        <v>125.8907</v>
      </c>
      <c r="M153" s="32" t="s">
        <v>41</v>
      </c>
      <c r="N153" t="s">
        <v>248</v>
      </c>
      <c r="O153" t="s">
        <v>315</v>
      </c>
      <c r="P153" s="34" t="s">
        <v>24</v>
      </c>
      <c r="Q153" s="32" t="s">
        <v>25</v>
      </c>
      <c r="R153" s="3" t="s">
        <v>316</v>
      </c>
      <c r="S153" s="3" t="s">
        <v>317</v>
      </c>
    </row>
    <row r="154" spans="1:19" ht="87" x14ac:dyDescent="0.35">
      <c r="A154">
        <f t="shared" si="4"/>
        <v>152</v>
      </c>
      <c r="B154" s="1">
        <v>43910</v>
      </c>
      <c r="C154" s="36">
        <v>43914</v>
      </c>
      <c r="D154" s="38">
        <v>0.90972222222222221</v>
      </c>
      <c r="E154" t="s">
        <v>271</v>
      </c>
      <c r="F154" t="s">
        <v>20</v>
      </c>
      <c r="H154" t="s">
        <v>314</v>
      </c>
      <c r="I154" t="str">
        <f>VLOOKUP(H154,Table1[#All],7,FALSE)</f>
        <v>North Pyongan Province</v>
      </c>
      <c r="K154">
        <f>VLOOKUP(H154,Table1[#Data],5,FALSE)</f>
        <v>39.4163</v>
      </c>
      <c r="L154">
        <f>VLOOKUP(H154,Table1[#Data],6,FALSE)</f>
        <v>125.8907</v>
      </c>
      <c r="M154" s="32" t="s">
        <v>41</v>
      </c>
      <c r="N154" t="s">
        <v>248</v>
      </c>
      <c r="O154" t="s">
        <v>315</v>
      </c>
      <c r="P154" s="34" t="s">
        <v>24</v>
      </c>
      <c r="Q154" s="32" t="s">
        <v>25</v>
      </c>
      <c r="R154" s="3" t="s">
        <v>257</v>
      </c>
      <c r="S154" s="3" t="s">
        <v>317</v>
      </c>
    </row>
    <row r="155" spans="1:19" ht="72.5" x14ac:dyDescent="0.35">
      <c r="A155">
        <f t="shared" si="4"/>
        <v>153</v>
      </c>
      <c r="B155" s="1">
        <v>43918</v>
      </c>
      <c r="C155" s="36">
        <v>43920</v>
      </c>
      <c r="D155" s="38">
        <v>0.88194444444444453</v>
      </c>
      <c r="E155" t="s">
        <v>260</v>
      </c>
      <c r="F155" t="s">
        <v>20</v>
      </c>
      <c r="H155" t="s">
        <v>81</v>
      </c>
      <c r="I155" t="str">
        <f>VLOOKUP(H155,Table1[#All],7,FALSE)</f>
        <v>Kangwon Province, (North Korea)</v>
      </c>
      <c r="K155">
        <f>VLOOKUP(H155,Table1[#Data],5,FALSE)</f>
        <v>39.401670000000003</v>
      </c>
      <c r="L155">
        <f>VLOOKUP(H155,Table1[#Data],6,FALSE)</f>
        <v>127.5369</v>
      </c>
      <c r="M155" s="32" t="s">
        <v>41</v>
      </c>
      <c r="N155" t="s">
        <v>139</v>
      </c>
      <c r="O155" t="s">
        <v>280</v>
      </c>
      <c r="P155" s="34" t="s">
        <v>24</v>
      </c>
      <c r="Q155" s="32" t="s">
        <v>25</v>
      </c>
      <c r="R155" s="3" t="s">
        <v>318</v>
      </c>
      <c r="S155" s="3" t="s">
        <v>319</v>
      </c>
    </row>
    <row r="156" spans="1:19" ht="29" x14ac:dyDescent="0.35">
      <c r="A156">
        <f t="shared" si="4"/>
        <v>154</v>
      </c>
      <c r="B156" s="1">
        <v>43918</v>
      </c>
      <c r="C156" s="36">
        <v>43920</v>
      </c>
      <c r="D156" s="38">
        <v>0.88217592592592586</v>
      </c>
      <c r="E156" t="s">
        <v>260</v>
      </c>
      <c r="F156" t="s">
        <v>20</v>
      </c>
      <c r="H156" t="s">
        <v>81</v>
      </c>
      <c r="I156" t="str">
        <f>VLOOKUP(H156,Table1[#All],7,FALSE)</f>
        <v>Kangwon Province, (North Korea)</v>
      </c>
      <c r="K156">
        <f>VLOOKUP(H156,Table1[#Data],5,FALSE)</f>
        <v>39.401670000000003</v>
      </c>
      <c r="L156">
        <f>VLOOKUP(H156,Table1[#Data],6,FALSE)</f>
        <v>127.5369</v>
      </c>
      <c r="M156" s="32" t="s">
        <v>41</v>
      </c>
      <c r="N156" t="s">
        <v>139</v>
      </c>
      <c r="O156" t="s">
        <v>280</v>
      </c>
      <c r="P156" s="34" t="s">
        <v>24</v>
      </c>
      <c r="Q156" s="32" t="s">
        <v>25</v>
      </c>
      <c r="R156" s="3" t="s">
        <v>257</v>
      </c>
      <c r="S156" s="3" t="s">
        <v>319</v>
      </c>
    </row>
    <row r="157" spans="1:19" ht="87" x14ac:dyDescent="0.35">
      <c r="A157">
        <f t="shared" si="4"/>
        <v>155</v>
      </c>
      <c r="B157" s="1">
        <v>44279</v>
      </c>
      <c r="C157" s="41">
        <v>44281</v>
      </c>
      <c r="D157" s="38">
        <v>0.9194444444444444</v>
      </c>
      <c r="E157" t="s">
        <v>320</v>
      </c>
      <c r="F157" t="s">
        <v>20</v>
      </c>
      <c r="H157" t="s">
        <v>283</v>
      </c>
      <c r="I157" t="str">
        <f>VLOOKUP(H157,Table1[#All],7,FALSE)</f>
        <v>Sondok, South Hamgyong Province</v>
      </c>
      <c r="K157">
        <f>VLOOKUP(H157,Table1[#Data],5,FALSE)</f>
        <v>39.743699999999997</v>
      </c>
      <c r="L157">
        <f>VLOOKUP(H157,Table1[#Data],6,FALSE)</f>
        <v>127.47320000000001</v>
      </c>
      <c r="M157" t="s">
        <v>41</v>
      </c>
      <c r="N157" t="s">
        <v>184</v>
      </c>
      <c r="O157" t="s">
        <v>268</v>
      </c>
      <c r="P157" s="34" t="s">
        <v>24</v>
      </c>
      <c r="Q157" s="32" t="s">
        <v>25</v>
      </c>
      <c r="R157" s="3" t="s">
        <v>321</v>
      </c>
      <c r="S157" s="3" t="s">
        <v>322</v>
      </c>
    </row>
    <row r="158" spans="1:19" ht="72.5" x14ac:dyDescent="0.35">
      <c r="A158">
        <f t="shared" si="4"/>
        <v>156</v>
      </c>
      <c r="B158" s="1">
        <v>44279</v>
      </c>
      <c r="C158" s="41">
        <v>44281</v>
      </c>
      <c r="D158" s="38">
        <v>0.93263888888888891</v>
      </c>
      <c r="E158" t="s">
        <v>320</v>
      </c>
      <c r="F158" t="s">
        <v>20</v>
      </c>
      <c r="H158" t="s">
        <v>303</v>
      </c>
      <c r="I158" t="str">
        <f>VLOOKUP(H158,Table1[#All],7,FALSE)</f>
        <v>Hamhung, South Hamgyong Province</v>
      </c>
      <c r="K158">
        <f>VLOOKUP(H158,Table1[#Data],5,FALSE)</f>
        <v>39.789380000000001</v>
      </c>
      <c r="L158">
        <f>VLOOKUP(H158,Table1[#Data],6,FALSE)</f>
        <v>127.53993</v>
      </c>
      <c r="M158" t="s">
        <v>41</v>
      </c>
      <c r="N158" t="s">
        <v>184</v>
      </c>
      <c r="O158" t="s">
        <v>268</v>
      </c>
      <c r="P158" s="34" t="s">
        <v>24</v>
      </c>
      <c r="Q158" s="32" t="s">
        <v>25</v>
      </c>
      <c r="R158" s="3" t="s">
        <v>257</v>
      </c>
      <c r="S158" s="3" t="s">
        <v>323</v>
      </c>
    </row>
    <row r="159" spans="1:19" ht="72.5" x14ac:dyDescent="0.35">
      <c r="A159">
        <f t="shared" si="4"/>
        <v>157</v>
      </c>
      <c r="B159" s="1">
        <v>44454</v>
      </c>
      <c r="C159" s="41">
        <v>44474</v>
      </c>
      <c r="D159" s="42">
        <v>0.14861111111111111</v>
      </c>
      <c r="E159" t="s">
        <v>324</v>
      </c>
      <c r="F159" t="s">
        <v>20</v>
      </c>
      <c r="H159" t="s">
        <v>325</v>
      </c>
      <c r="I159" t="str">
        <f>VLOOKUP(H159,Table1[#All],7,FALSE)</f>
        <v>Yangdok, South Pyongan Province</v>
      </c>
      <c r="K159">
        <f>VLOOKUP(H159,Table1[#Data],5,FALSE)</f>
        <v>39.275720999999997</v>
      </c>
      <c r="L159">
        <f>VLOOKUP(H159,Table1[#Data],6,FALSE)</f>
        <v>126.804867</v>
      </c>
      <c r="M159" t="s">
        <v>41</v>
      </c>
      <c r="N159" t="s">
        <v>184</v>
      </c>
      <c r="O159" t="s">
        <v>130</v>
      </c>
      <c r="P159" t="s">
        <v>24</v>
      </c>
      <c r="Q159" t="s">
        <v>25</v>
      </c>
      <c r="R159" s="3" t="s">
        <v>326</v>
      </c>
      <c r="S159" s="3" t="s">
        <v>327</v>
      </c>
    </row>
    <row r="160" spans="1:19" ht="72.5" x14ac:dyDescent="0.35">
      <c r="A160">
        <f t="shared" si="4"/>
        <v>158</v>
      </c>
      <c r="B160" s="1">
        <v>44454</v>
      </c>
      <c r="C160" s="41">
        <v>44474</v>
      </c>
      <c r="D160" s="42">
        <v>0.15208333333333332</v>
      </c>
      <c r="E160" t="s">
        <v>324</v>
      </c>
      <c r="F160" t="s">
        <v>20</v>
      </c>
      <c r="H160" t="s">
        <v>325</v>
      </c>
      <c r="I160" t="str">
        <f>VLOOKUP(H160,Table1[#All],7,FALSE)</f>
        <v>Yangdok, South Pyongan Province</v>
      </c>
      <c r="K160">
        <f>VLOOKUP(H160,Table1[#Data],5,FALSE)</f>
        <v>39.275720999999997</v>
      </c>
      <c r="L160">
        <f>VLOOKUP(H160,Table1[#Data],6,FALSE)</f>
        <v>126.804867</v>
      </c>
      <c r="M160" t="s">
        <v>41</v>
      </c>
      <c r="N160" t="s">
        <v>184</v>
      </c>
      <c r="O160" t="s">
        <v>130</v>
      </c>
      <c r="P160" t="s">
        <v>24</v>
      </c>
      <c r="Q160" t="s">
        <v>25</v>
      </c>
      <c r="R160" s="3" t="s">
        <v>257</v>
      </c>
      <c r="S160" s="3" t="s">
        <v>327</v>
      </c>
    </row>
    <row r="161" spans="1:19" ht="87" x14ac:dyDescent="0.35">
      <c r="A161">
        <f t="shared" si="4"/>
        <v>159</v>
      </c>
      <c r="B161" s="1">
        <v>44466</v>
      </c>
      <c r="C161" s="41">
        <v>44474</v>
      </c>
      <c r="D161" s="42">
        <v>0.90277777777777779</v>
      </c>
      <c r="E161" t="s">
        <v>328</v>
      </c>
      <c r="F161" t="s">
        <v>329</v>
      </c>
      <c r="H161" t="s">
        <v>213</v>
      </c>
      <c r="I161" t="str">
        <f>VLOOKUP(H161,Table1[#All],7,FALSE)</f>
        <v>Mup'yong-ni, Chagang province</v>
      </c>
      <c r="K161">
        <f>VLOOKUP(H161,Table1[#Data],5,FALSE)</f>
        <v>40.611207999999998</v>
      </c>
      <c r="L161">
        <f>VLOOKUP(H161,Table1[#Data],6,FALSE)</f>
        <v>126.425743</v>
      </c>
      <c r="M161" t="s">
        <v>41</v>
      </c>
      <c r="N161" t="s">
        <v>184</v>
      </c>
      <c r="O161" t="s">
        <v>29</v>
      </c>
      <c r="P161" t="s">
        <v>24</v>
      </c>
      <c r="Q161" t="s">
        <v>25</v>
      </c>
      <c r="R161" s="3" t="s">
        <v>330</v>
      </c>
      <c r="S161" s="3" t="s">
        <v>331</v>
      </c>
    </row>
    <row r="162" spans="1:19" ht="58" x14ac:dyDescent="0.35">
      <c r="A162">
        <f t="shared" si="4"/>
        <v>160</v>
      </c>
      <c r="B162" s="1">
        <v>44488</v>
      </c>
      <c r="C162" s="41">
        <v>44501</v>
      </c>
      <c r="D162" s="42">
        <v>5.347222222222222E-2</v>
      </c>
      <c r="E162" t="s">
        <v>332</v>
      </c>
      <c r="F162" t="s">
        <v>116</v>
      </c>
      <c r="H162" t="s">
        <v>117</v>
      </c>
      <c r="I162" t="str">
        <f>VLOOKUP(H162,Table1[#All],7,FALSE)</f>
        <v>South Hamgyong province</v>
      </c>
      <c r="K162">
        <f>VLOOKUP(H162,Table1[#Data],5,FALSE)</f>
        <v>40.036799999999999</v>
      </c>
      <c r="L162">
        <f>VLOOKUP(H162,Table1[#Data],6,FALSE)</f>
        <v>128.18389999999999</v>
      </c>
      <c r="M162" t="s">
        <v>41</v>
      </c>
      <c r="N162" t="s">
        <v>184</v>
      </c>
      <c r="O162" t="s">
        <v>333</v>
      </c>
      <c r="P162" t="s">
        <v>24</v>
      </c>
      <c r="Q162" t="s">
        <v>25</v>
      </c>
      <c r="R162" s="3" t="s">
        <v>334</v>
      </c>
      <c r="S162" s="3" t="s">
        <v>335</v>
      </c>
    </row>
    <row r="163" spans="1:19" ht="58" x14ac:dyDescent="0.35">
      <c r="A163">
        <f t="shared" si="4"/>
        <v>161</v>
      </c>
      <c r="B163" s="1">
        <v>44566</v>
      </c>
      <c r="C163" s="41">
        <v>44614</v>
      </c>
      <c r="D163" s="42">
        <v>0.96527777777777779</v>
      </c>
      <c r="E163" t="s">
        <v>336</v>
      </c>
      <c r="F163" t="s">
        <v>36</v>
      </c>
      <c r="H163" t="s">
        <v>213</v>
      </c>
      <c r="I163" t="str">
        <f>VLOOKUP(H163,Table1[#All],7,FALSE)</f>
        <v>Mup'yong-ni, Chagang province</v>
      </c>
      <c r="K163">
        <f>VLOOKUP(H163,Table1[#Data],5,FALSE)</f>
        <v>40.611207999999998</v>
      </c>
      <c r="L163">
        <f>VLOOKUP(H163,Table1[#Data],6,FALSE)</f>
        <v>126.425743</v>
      </c>
      <c r="M163" t="s">
        <v>41</v>
      </c>
      <c r="N163" t="s">
        <v>139</v>
      </c>
      <c r="O163" t="s">
        <v>337</v>
      </c>
      <c r="P163" t="s">
        <v>24</v>
      </c>
      <c r="Q163" t="s">
        <v>25</v>
      </c>
      <c r="R163" s="3" t="s">
        <v>338</v>
      </c>
      <c r="S163" s="3" t="s">
        <v>339</v>
      </c>
    </row>
    <row r="164" spans="1:19" ht="58" x14ac:dyDescent="0.35">
      <c r="A164">
        <f t="shared" ref="A164:A174" si="5">A163+1</f>
        <v>162</v>
      </c>
      <c r="B164" s="1">
        <v>44571</v>
      </c>
      <c r="C164" s="41">
        <v>44614</v>
      </c>
      <c r="D164" s="42">
        <v>0.93541666666666667</v>
      </c>
      <c r="E164" t="s">
        <v>336</v>
      </c>
      <c r="F164" t="s">
        <v>36</v>
      </c>
      <c r="H164" t="s">
        <v>213</v>
      </c>
      <c r="I164" t="str">
        <f>VLOOKUP(H164,Table1[#All],7,FALSE)</f>
        <v>Mup'yong-ni, Chagang province</v>
      </c>
      <c r="K164">
        <f>VLOOKUP(H164,Table1[#Data],5,FALSE)</f>
        <v>40.611207999999998</v>
      </c>
      <c r="L164">
        <f>VLOOKUP(H164,Table1[#Data],6,FALSE)</f>
        <v>126.425743</v>
      </c>
      <c r="M164" t="s">
        <v>41</v>
      </c>
      <c r="N164" t="s">
        <v>184</v>
      </c>
      <c r="O164" t="s">
        <v>156</v>
      </c>
      <c r="P164" t="s">
        <v>24</v>
      </c>
      <c r="Q164" t="s">
        <v>25</v>
      </c>
      <c r="R164" s="3" t="s">
        <v>340</v>
      </c>
      <c r="S164" s="3" t="s">
        <v>341</v>
      </c>
    </row>
    <row r="165" spans="1:19" ht="43.5" x14ac:dyDescent="0.35">
      <c r="A165">
        <f t="shared" si="5"/>
        <v>163</v>
      </c>
      <c r="B165" s="1">
        <v>44575</v>
      </c>
      <c r="C165" s="41">
        <v>44614</v>
      </c>
      <c r="D165" s="42">
        <v>0.23680555555555557</v>
      </c>
      <c r="E165" t="s">
        <v>324</v>
      </c>
      <c r="F165" t="s">
        <v>20</v>
      </c>
      <c r="H165" t="s">
        <v>342</v>
      </c>
      <c r="I165" t="str">
        <f>VLOOKUP(H165,Table1[#All],7,FALSE)</f>
        <v>Uiju County, North Pyongan Province</v>
      </c>
      <c r="K165">
        <f>VLOOKUP(H165,Table1[#Data],5,FALSE)</f>
        <v>40.025846999999999</v>
      </c>
      <c r="L165">
        <f>VLOOKUP(H165,Table1[#Data],6,FALSE)</f>
        <v>124.57793599999999</v>
      </c>
      <c r="M165" t="s">
        <v>41</v>
      </c>
      <c r="N165" t="s">
        <v>343</v>
      </c>
      <c r="O165" t="s">
        <v>253</v>
      </c>
      <c r="P165" t="s">
        <v>24</v>
      </c>
      <c r="Q165" t="s">
        <v>25</v>
      </c>
      <c r="R165" s="3" t="s">
        <v>344</v>
      </c>
      <c r="S165" s="3" t="s">
        <v>345</v>
      </c>
    </row>
    <row r="166" spans="1:19" ht="43.5" x14ac:dyDescent="0.35">
      <c r="A166">
        <f t="shared" si="5"/>
        <v>164</v>
      </c>
      <c r="B166" s="1">
        <v>44575</v>
      </c>
      <c r="C166" s="41">
        <v>44614</v>
      </c>
      <c r="D166" s="42">
        <v>0.24444444444444446</v>
      </c>
      <c r="E166" t="s">
        <v>324</v>
      </c>
      <c r="F166" t="s">
        <v>20</v>
      </c>
      <c r="H166" t="s">
        <v>342</v>
      </c>
      <c r="I166" t="str">
        <f>VLOOKUP(H166,Table1[#All],7,FALSE)</f>
        <v>Uiju County, North Pyongan Province</v>
      </c>
      <c r="K166">
        <f>VLOOKUP(H166,Table1[#Data],5,FALSE)</f>
        <v>40.025846999999999</v>
      </c>
      <c r="L166">
        <f>VLOOKUP(H166,Table1[#Data],6,FALSE)</f>
        <v>124.57793599999999</v>
      </c>
      <c r="M166" t="s">
        <v>41</v>
      </c>
      <c r="N166" t="s">
        <v>343</v>
      </c>
      <c r="O166" t="s">
        <v>253</v>
      </c>
      <c r="P166" t="s">
        <v>24</v>
      </c>
      <c r="Q166" t="s">
        <v>25</v>
      </c>
      <c r="R166" s="3" t="s">
        <v>257</v>
      </c>
      <c r="S166" s="3" t="s">
        <v>345</v>
      </c>
    </row>
    <row r="167" spans="1:19" ht="42.65" customHeight="1" x14ac:dyDescent="0.35">
      <c r="A167">
        <f t="shared" si="5"/>
        <v>165</v>
      </c>
      <c r="B167" s="1">
        <v>44577</v>
      </c>
      <c r="C167" s="41">
        <v>44614</v>
      </c>
      <c r="D167" s="42">
        <v>0.99305555555555547</v>
      </c>
      <c r="E167" t="s">
        <v>271</v>
      </c>
      <c r="F167" t="s">
        <v>20</v>
      </c>
      <c r="H167" t="s">
        <v>223</v>
      </c>
      <c r="I167" t="str">
        <f>VLOOKUP(H167,Table1[#All],7,FALSE)</f>
        <v>Pyongyang, North Korea</v>
      </c>
      <c r="K167">
        <f>VLOOKUP(H167,Table1[#Data],5,FALSE)</f>
        <v>39.200158999999999</v>
      </c>
      <c r="L167">
        <f>VLOOKUP(H167,Table1[#Data],6,FALSE)</f>
        <v>125.67325599999999</v>
      </c>
      <c r="M167" t="s">
        <v>41</v>
      </c>
      <c r="N167" t="s">
        <v>346</v>
      </c>
      <c r="O167" t="s">
        <v>286</v>
      </c>
      <c r="P167" t="s">
        <v>24</v>
      </c>
      <c r="Q167" t="s">
        <v>25</v>
      </c>
      <c r="R167" s="3" t="s">
        <v>347</v>
      </c>
      <c r="S167" s="3" t="s">
        <v>348</v>
      </c>
    </row>
    <row r="168" spans="1:19" ht="29" x14ac:dyDescent="0.35">
      <c r="A168">
        <f t="shared" si="5"/>
        <v>166</v>
      </c>
      <c r="B168" s="1">
        <v>44577</v>
      </c>
      <c r="C168" s="41">
        <v>44614</v>
      </c>
      <c r="D168" s="42">
        <v>0.99583333333333324</v>
      </c>
      <c r="E168" t="s">
        <v>271</v>
      </c>
      <c r="F168" t="s">
        <v>20</v>
      </c>
      <c r="H168" t="s">
        <v>223</v>
      </c>
      <c r="I168" t="str">
        <f>VLOOKUP(H168,Table1[#All],7,FALSE)</f>
        <v>Pyongyang, North Korea</v>
      </c>
      <c r="K168">
        <f>VLOOKUP(H168,Table1[#Data],5,FALSE)</f>
        <v>39.200158999999999</v>
      </c>
      <c r="L168">
        <f>VLOOKUP(H168,Table1[#Data],6,FALSE)</f>
        <v>125.67325599999999</v>
      </c>
      <c r="M168" t="s">
        <v>41</v>
      </c>
      <c r="N168" t="s">
        <v>346</v>
      </c>
      <c r="O168" t="s">
        <v>286</v>
      </c>
      <c r="P168" t="s">
        <v>24</v>
      </c>
      <c r="Q168" t="s">
        <v>25</v>
      </c>
      <c r="R168" s="3" t="s">
        <v>257</v>
      </c>
      <c r="S168" s="3" t="s">
        <v>348</v>
      </c>
    </row>
    <row r="169" spans="1:19" ht="43.5" x14ac:dyDescent="0.35">
      <c r="A169">
        <f t="shared" si="5"/>
        <v>167</v>
      </c>
      <c r="B169" s="1">
        <v>44587</v>
      </c>
      <c r="C169" s="41">
        <v>44614</v>
      </c>
      <c r="D169" s="42">
        <v>0.9590277777777777</v>
      </c>
      <c r="E169" t="s">
        <v>241</v>
      </c>
      <c r="F169" t="s">
        <v>20</v>
      </c>
      <c r="H169" t="s">
        <v>272</v>
      </c>
      <c r="I169" t="str">
        <f>VLOOKUP(H169,Table1[#All],7,FALSE)</f>
        <v>Hamhung, South Hamgyong</v>
      </c>
      <c r="K169">
        <f>VLOOKUP(H169,Table1[#Data],5,FALSE)</f>
        <v>39.811610999999999</v>
      </c>
      <c r="L169">
        <f>VLOOKUP(H169,Table1[#Data],6,FALSE)</f>
        <v>127.66374999999999</v>
      </c>
      <c r="M169" t="s">
        <v>41</v>
      </c>
      <c r="N169" t="s">
        <v>349</v>
      </c>
      <c r="O169" t="s">
        <v>350</v>
      </c>
      <c r="P169" t="s">
        <v>24</v>
      </c>
      <c r="Q169" t="s">
        <v>25</v>
      </c>
      <c r="R169" s="3" t="s">
        <v>351</v>
      </c>
      <c r="S169" s="3" t="s">
        <v>352</v>
      </c>
    </row>
    <row r="170" spans="1:19" ht="43.5" x14ac:dyDescent="0.35">
      <c r="A170">
        <f t="shared" si="5"/>
        <v>168</v>
      </c>
      <c r="B170" s="1">
        <v>44587</v>
      </c>
      <c r="C170" s="41">
        <v>44614</v>
      </c>
      <c r="D170" s="42">
        <v>0.96250000000000002</v>
      </c>
      <c r="E170" t="s">
        <v>241</v>
      </c>
      <c r="F170" t="s">
        <v>20</v>
      </c>
      <c r="H170" t="s">
        <v>272</v>
      </c>
      <c r="I170" t="str">
        <f>VLOOKUP(H170,Table1[#All],7,FALSE)</f>
        <v>Hamhung, South Hamgyong</v>
      </c>
      <c r="K170">
        <f>VLOOKUP(H170,Table1[#Data],5,FALSE)</f>
        <v>39.811610999999999</v>
      </c>
      <c r="L170">
        <f>VLOOKUP(H170,Table1[#Data],6,FALSE)</f>
        <v>127.66374999999999</v>
      </c>
      <c r="M170" t="s">
        <v>41</v>
      </c>
      <c r="N170" t="s">
        <v>349</v>
      </c>
      <c r="O170" t="s">
        <v>350</v>
      </c>
      <c r="P170" t="s">
        <v>24</v>
      </c>
      <c r="Q170" t="s">
        <v>25</v>
      </c>
      <c r="R170" s="3" t="s">
        <v>257</v>
      </c>
      <c r="S170" s="3" t="s">
        <v>352</v>
      </c>
    </row>
    <row r="171" spans="1:19" ht="75.650000000000006" customHeight="1" x14ac:dyDescent="0.35">
      <c r="A171">
        <f t="shared" si="5"/>
        <v>169</v>
      </c>
      <c r="B171" s="1">
        <v>44590</v>
      </c>
      <c r="C171" s="41">
        <v>44614</v>
      </c>
      <c r="D171" s="42">
        <v>0.99444444444444446</v>
      </c>
      <c r="E171" t="s">
        <v>182</v>
      </c>
      <c r="F171" t="s">
        <v>136</v>
      </c>
      <c r="H171" t="s">
        <v>213</v>
      </c>
      <c r="I171" t="str">
        <f>VLOOKUP(H171,Table1[#All],7,FALSE)</f>
        <v>Mup'yong-ni, Chagang province</v>
      </c>
      <c r="K171">
        <f>VLOOKUP(H171,Table1[#Data],5,FALSE)</f>
        <v>40.611207999999998</v>
      </c>
      <c r="L171">
        <f>VLOOKUP(H171,Table1[#Data],6,FALSE)</f>
        <v>126.425743</v>
      </c>
      <c r="M171" t="s">
        <v>41</v>
      </c>
      <c r="N171" t="s">
        <v>353</v>
      </c>
      <c r="O171" t="s">
        <v>130</v>
      </c>
      <c r="P171" t="s">
        <v>24</v>
      </c>
      <c r="Q171" t="s">
        <v>25</v>
      </c>
      <c r="R171" s="3" t="s">
        <v>354</v>
      </c>
      <c r="S171" s="3" t="s">
        <v>355</v>
      </c>
    </row>
    <row r="172" spans="1:19" ht="58" x14ac:dyDescent="0.35">
      <c r="A172">
        <f t="shared" si="5"/>
        <v>170</v>
      </c>
      <c r="B172" s="1">
        <v>44618</v>
      </c>
      <c r="C172" s="41">
        <v>44691</v>
      </c>
      <c r="D172" s="42">
        <v>0.95277777777777783</v>
      </c>
      <c r="E172" t="s">
        <v>23</v>
      </c>
      <c r="F172" t="s">
        <v>23</v>
      </c>
      <c r="H172" t="s">
        <v>223</v>
      </c>
      <c r="I172" t="str">
        <f>VLOOKUP(H172,Table1[#All],7,FALSE)</f>
        <v>Pyongyang, North Korea</v>
      </c>
      <c r="K172">
        <f>VLOOKUP(H172,Table1[#Data],5,FALSE)</f>
        <v>39.200158999999999</v>
      </c>
      <c r="L172">
        <f>VLOOKUP(H172,Table1[#Data],6,FALSE)</f>
        <v>125.67325599999999</v>
      </c>
      <c r="M172" t="s">
        <v>41</v>
      </c>
      <c r="N172" t="s">
        <v>356</v>
      </c>
      <c r="O172" t="s">
        <v>357</v>
      </c>
      <c r="P172" t="s">
        <v>24</v>
      </c>
      <c r="Q172" t="s">
        <v>25</v>
      </c>
      <c r="R172" s="3" t="s">
        <v>358</v>
      </c>
      <c r="S172" s="3" t="s">
        <v>359</v>
      </c>
    </row>
    <row r="173" spans="1:19" ht="43.5" x14ac:dyDescent="0.35">
      <c r="A173">
        <f t="shared" si="5"/>
        <v>171</v>
      </c>
      <c r="B173" s="1">
        <v>44624</v>
      </c>
      <c r="C173" s="41">
        <v>44691</v>
      </c>
      <c r="D173" s="42">
        <v>0.9916666666666667</v>
      </c>
      <c r="E173" t="s">
        <v>23</v>
      </c>
      <c r="F173" t="s">
        <v>23</v>
      </c>
      <c r="H173" t="s">
        <v>223</v>
      </c>
      <c r="I173" t="str">
        <f>VLOOKUP(H173,Table1[#All],7,FALSE)</f>
        <v>Pyongyang, North Korea</v>
      </c>
      <c r="K173">
        <f>VLOOKUP(H173,Table1[#Data],5,FALSE)</f>
        <v>39.200158999999999</v>
      </c>
      <c r="L173">
        <f>VLOOKUP(H173,Table1[#Data],6,FALSE)</f>
        <v>125.67325599999999</v>
      </c>
      <c r="M173" t="s">
        <v>41</v>
      </c>
      <c r="N173" t="s">
        <v>199</v>
      </c>
      <c r="O173" t="s">
        <v>360</v>
      </c>
      <c r="P173" t="s">
        <v>24</v>
      </c>
      <c r="Q173" t="s">
        <v>25</v>
      </c>
      <c r="R173" s="3" t="s">
        <v>361</v>
      </c>
      <c r="S173" s="3" t="s">
        <v>362</v>
      </c>
    </row>
    <row r="174" spans="1:19" ht="58" x14ac:dyDescent="0.35">
      <c r="A174">
        <f t="shared" si="5"/>
        <v>172</v>
      </c>
      <c r="B174" s="1">
        <v>44636</v>
      </c>
      <c r="C174" s="41">
        <v>44636</v>
      </c>
      <c r="D174" s="42">
        <v>2.0833333333333332E-2</v>
      </c>
      <c r="E174" t="s">
        <v>363</v>
      </c>
      <c r="F174" t="s">
        <v>206</v>
      </c>
      <c r="H174" t="s">
        <v>223</v>
      </c>
      <c r="I174" t="str">
        <f>VLOOKUP(H174,Table1[#All],7,FALSE)</f>
        <v>Pyongyang, North Korea</v>
      </c>
      <c r="K174">
        <f>VLOOKUP(H174,Table1[#Data],5,FALSE)</f>
        <v>39.200158999999999</v>
      </c>
      <c r="L174">
        <f>VLOOKUP(H174,Table1[#Data],6,FALSE)</f>
        <v>125.67325599999999</v>
      </c>
      <c r="M174" t="s">
        <v>23</v>
      </c>
      <c r="N174" t="s">
        <v>23</v>
      </c>
      <c r="O174" t="s">
        <v>23</v>
      </c>
      <c r="P174" t="s">
        <v>24</v>
      </c>
      <c r="Q174" t="s">
        <v>31</v>
      </c>
      <c r="R174" s="3" t="s">
        <v>364</v>
      </c>
      <c r="S174" s="3" t="s">
        <v>365</v>
      </c>
    </row>
    <row r="175" spans="1:19" ht="84.65" customHeight="1" x14ac:dyDescent="0.35">
      <c r="A175">
        <f t="shared" ref="A175:A184" si="6">A174+1</f>
        <v>173</v>
      </c>
      <c r="B175" s="1">
        <v>44644</v>
      </c>
      <c r="C175" s="41">
        <v>44644</v>
      </c>
      <c r="D175" s="42">
        <v>0.23194444444444443</v>
      </c>
      <c r="E175" t="s">
        <v>232</v>
      </c>
      <c r="F175" t="s">
        <v>206</v>
      </c>
      <c r="H175" t="s">
        <v>223</v>
      </c>
      <c r="I175" t="str">
        <f>VLOOKUP(H175,Table1[#All],7,FALSE)</f>
        <v>Pyongyang, North Korea</v>
      </c>
      <c r="K175">
        <f>VLOOKUP(H175,Table1[#Data],5,FALSE)</f>
        <v>39.200158999999999</v>
      </c>
      <c r="L175">
        <f>VLOOKUP(H175,Table1[#Data],6,FALSE)</f>
        <v>125.67325599999999</v>
      </c>
      <c r="M175" t="s">
        <v>41</v>
      </c>
      <c r="N175" t="s">
        <v>366</v>
      </c>
      <c r="O175" t="s">
        <v>367</v>
      </c>
      <c r="P175" t="s">
        <v>24</v>
      </c>
      <c r="Q175" t="s">
        <v>25</v>
      </c>
      <c r="R175" s="3" t="s">
        <v>368</v>
      </c>
      <c r="S175" s="3" t="s">
        <v>369</v>
      </c>
    </row>
    <row r="176" spans="1:19" ht="58" x14ac:dyDescent="0.35">
      <c r="A176">
        <f t="shared" si="6"/>
        <v>174</v>
      </c>
      <c r="B176" s="1">
        <v>44667</v>
      </c>
      <c r="C176" s="41">
        <v>44691</v>
      </c>
      <c r="D176" s="42">
        <v>0.375</v>
      </c>
      <c r="E176" t="s">
        <v>370</v>
      </c>
      <c r="F176" t="s">
        <v>20</v>
      </c>
      <c r="H176" t="s">
        <v>272</v>
      </c>
      <c r="I176" t="str">
        <f>VLOOKUP(H176,Table1[#All],7,FALSE)</f>
        <v>Hamhung, South Hamgyong</v>
      </c>
      <c r="K176">
        <f>VLOOKUP(H176,Table1[#Data],5,FALSE)</f>
        <v>39.811610999999999</v>
      </c>
      <c r="L176">
        <f>VLOOKUP(H176,Table1[#Data],6,FALSE)</f>
        <v>127.66374999999999</v>
      </c>
      <c r="M176" t="s">
        <v>41</v>
      </c>
      <c r="N176" t="s">
        <v>261</v>
      </c>
      <c r="O176" t="s">
        <v>371</v>
      </c>
      <c r="P176" t="s">
        <v>24</v>
      </c>
      <c r="Q176" t="s">
        <v>25</v>
      </c>
      <c r="R176" s="3" t="s">
        <v>372</v>
      </c>
      <c r="S176" s="3" t="s">
        <v>373</v>
      </c>
    </row>
    <row r="177" spans="1:19" ht="58" x14ac:dyDescent="0.35">
      <c r="A177">
        <f t="shared" si="6"/>
        <v>175</v>
      </c>
      <c r="B177" s="1">
        <v>44667</v>
      </c>
      <c r="C177" s="41">
        <v>44691</v>
      </c>
      <c r="D177" s="42">
        <v>0.375</v>
      </c>
      <c r="E177" t="s">
        <v>370</v>
      </c>
      <c r="F177" t="s">
        <v>20</v>
      </c>
      <c r="H177" t="s">
        <v>272</v>
      </c>
      <c r="I177" t="str">
        <f>VLOOKUP(H177,Table1[#All],7,FALSE)</f>
        <v>Hamhung, South Hamgyong</v>
      </c>
      <c r="K177">
        <f>VLOOKUP(H177,Table1[#Data],5,FALSE)</f>
        <v>39.811610999999999</v>
      </c>
      <c r="L177">
        <f>VLOOKUP(H177,Table1[#Data],6,FALSE)</f>
        <v>127.66374999999999</v>
      </c>
      <c r="M177" t="s">
        <v>41</v>
      </c>
      <c r="N177" t="s">
        <v>261</v>
      </c>
      <c r="O177" t="s">
        <v>371</v>
      </c>
      <c r="P177" t="s">
        <v>24</v>
      </c>
      <c r="Q177" t="s">
        <v>25</v>
      </c>
      <c r="R177" s="3" t="s">
        <v>257</v>
      </c>
      <c r="S177" s="3" t="s">
        <v>373</v>
      </c>
    </row>
    <row r="178" spans="1:19" ht="87" x14ac:dyDescent="0.35">
      <c r="A178">
        <f t="shared" si="6"/>
        <v>176</v>
      </c>
      <c r="B178" s="1">
        <v>44685</v>
      </c>
      <c r="C178" s="41">
        <v>44691</v>
      </c>
      <c r="D178" s="42">
        <v>0.12708333333333333</v>
      </c>
      <c r="E178" t="s">
        <v>23</v>
      </c>
      <c r="F178" t="s">
        <v>206</v>
      </c>
      <c r="H178" t="s">
        <v>223</v>
      </c>
      <c r="I178" t="str">
        <f>VLOOKUP(H178,Table1[#All],7,FALSE)</f>
        <v>Pyongyang, North Korea</v>
      </c>
      <c r="K178">
        <f>VLOOKUP(H178,Table1[#Data],5,FALSE)</f>
        <v>39.200158999999999</v>
      </c>
      <c r="L178">
        <f>VLOOKUP(H178,Table1[#Data],6,FALSE)</f>
        <v>125.67325599999999</v>
      </c>
      <c r="M178" t="s">
        <v>41</v>
      </c>
      <c r="N178" t="s">
        <v>374</v>
      </c>
      <c r="O178" t="s">
        <v>375</v>
      </c>
      <c r="P178" t="s">
        <v>24</v>
      </c>
      <c r="Q178" t="s">
        <v>31</v>
      </c>
      <c r="R178" s="3" t="s">
        <v>376</v>
      </c>
      <c r="S178" s="3" t="s">
        <v>377</v>
      </c>
    </row>
    <row r="179" spans="1:19" ht="43.5" x14ac:dyDescent="0.35">
      <c r="A179">
        <f t="shared" si="6"/>
        <v>177</v>
      </c>
      <c r="B179" s="1">
        <v>44688</v>
      </c>
      <c r="C179" s="41">
        <v>44691</v>
      </c>
      <c r="D179" s="42">
        <v>0.21319444444444444</v>
      </c>
      <c r="E179" t="s">
        <v>23</v>
      </c>
      <c r="F179" t="s">
        <v>116</v>
      </c>
      <c r="H179" t="s">
        <v>117</v>
      </c>
      <c r="I179" t="str">
        <f>VLOOKUP(H179,Table1[#All],7,FALSE)</f>
        <v>South Hamgyong province</v>
      </c>
      <c r="K179">
        <f>VLOOKUP(H179,Table1[#Data],5,FALSE)</f>
        <v>40.036799999999999</v>
      </c>
      <c r="L179">
        <f>VLOOKUP(H179,Table1[#Data],6,FALSE)</f>
        <v>128.18389999999999</v>
      </c>
      <c r="M179" t="s">
        <v>41</v>
      </c>
      <c r="N179" t="s">
        <v>184</v>
      </c>
      <c r="O179" t="s">
        <v>378</v>
      </c>
      <c r="P179" t="s">
        <v>24</v>
      </c>
      <c r="Q179" t="s">
        <v>23</v>
      </c>
      <c r="R179" s="3" t="s">
        <v>379</v>
      </c>
      <c r="S179" s="3" t="s">
        <v>380</v>
      </c>
    </row>
    <row r="180" spans="1:19" ht="43.5" x14ac:dyDescent="0.35">
      <c r="A180">
        <f t="shared" si="6"/>
        <v>178</v>
      </c>
      <c r="B180" s="1">
        <v>44693</v>
      </c>
      <c r="C180" s="41">
        <v>44727</v>
      </c>
      <c r="D180" s="42">
        <v>0.39513888888888887</v>
      </c>
      <c r="E180" t="s">
        <v>23</v>
      </c>
      <c r="F180" t="s">
        <v>20</v>
      </c>
      <c r="H180" t="s">
        <v>223</v>
      </c>
      <c r="I180" t="str">
        <f>VLOOKUP(H180,Table1[#All],7,FALSE)</f>
        <v>Pyongyang, North Korea</v>
      </c>
      <c r="K180">
        <f>VLOOKUP(H180,Table1[#Data],5,FALSE)</f>
        <v>39.200158999999999</v>
      </c>
      <c r="L180">
        <f>VLOOKUP(H180,Table1[#Data],6,FALSE)</f>
        <v>125.67325599999999</v>
      </c>
      <c r="M180" t="s">
        <v>41</v>
      </c>
      <c r="N180" t="s">
        <v>299</v>
      </c>
      <c r="O180" t="s">
        <v>381</v>
      </c>
      <c r="P180" t="s">
        <v>24</v>
      </c>
      <c r="Q180" t="s">
        <v>23</v>
      </c>
      <c r="R180" s="3" t="s">
        <v>382</v>
      </c>
      <c r="S180" s="3" t="s">
        <v>383</v>
      </c>
    </row>
    <row r="181" spans="1:19" x14ac:dyDescent="0.35">
      <c r="A181">
        <f t="shared" si="6"/>
        <v>179</v>
      </c>
      <c r="B181" s="1">
        <v>44693</v>
      </c>
      <c r="C181" s="41">
        <v>44727</v>
      </c>
      <c r="D181" s="42">
        <v>0.39513888888888887</v>
      </c>
      <c r="E181" t="s">
        <v>23</v>
      </c>
      <c r="F181" t="s">
        <v>20</v>
      </c>
      <c r="H181" t="s">
        <v>223</v>
      </c>
      <c r="I181" t="str">
        <f>VLOOKUP(H181,Table1[#All],7,FALSE)</f>
        <v>Pyongyang, North Korea</v>
      </c>
      <c r="K181">
        <f>VLOOKUP(H181,Table1[#Data],5,FALSE)</f>
        <v>39.200158999999999</v>
      </c>
      <c r="L181">
        <f>VLOOKUP(H181,Table1[#Data],6,FALSE)</f>
        <v>125.67325599999999</v>
      </c>
      <c r="M181" t="s">
        <v>41</v>
      </c>
      <c r="N181" t="s">
        <v>299</v>
      </c>
      <c r="O181" t="s">
        <v>381</v>
      </c>
      <c r="P181" t="s">
        <v>24</v>
      </c>
      <c r="Q181" t="s">
        <v>23</v>
      </c>
      <c r="R181" s="3" t="s">
        <v>292</v>
      </c>
    </row>
    <row r="182" spans="1:19" x14ac:dyDescent="0.35">
      <c r="A182">
        <f t="shared" si="6"/>
        <v>180</v>
      </c>
      <c r="B182" s="1">
        <v>44693</v>
      </c>
      <c r="C182" s="41">
        <v>44727</v>
      </c>
      <c r="D182" s="42">
        <v>0.39513888888888887</v>
      </c>
      <c r="E182" t="s">
        <v>23</v>
      </c>
      <c r="F182" t="s">
        <v>20</v>
      </c>
      <c r="H182" t="s">
        <v>223</v>
      </c>
      <c r="I182" t="str">
        <f>VLOOKUP(H182,Table1[#All],7,FALSE)</f>
        <v>Pyongyang, North Korea</v>
      </c>
      <c r="K182">
        <f>VLOOKUP(H182,Table1[#Data],5,FALSE)</f>
        <v>39.200158999999999</v>
      </c>
      <c r="L182">
        <f>VLOOKUP(H182,Table1[#Data],6,FALSE)</f>
        <v>125.67325599999999</v>
      </c>
      <c r="M182" t="s">
        <v>41</v>
      </c>
      <c r="N182" t="s">
        <v>299</v>
      </c>
      <c r="O182" t="s">
        <v>381</v>
      </c>
      <c r="P182" t="s">
        <v>24</v>
      </c>
      <c r="Q182" t="s">
        <v>23</v>
      </c>
      <c r="R182" s="3" t="s">
        <v>293</v>
      </c>
    </row>
    <row r="183" spans="1:19" ht="101.5" x14ac:dyDescent="0.35">
      <c r="A183">
        <f t="shared" si="6"/>
        <v>181</v>
      </c>
      <c r="B183" s="1">
        <v>44705</v>
      </c>
      <c r="C183" s="41">
        <v>44707</v>
      </c>
      <c r="D183" s="42">
        <v>0.875</v>
      </c>
      <c r="E183" t="s">
        <v>23</v>
      </c>
      <c r="F183" t="s">
        <v>23</v>
      </c>
      <c r="H183" t="s">
        <v>223</v>
      </c>
      <c r="I183" t="str">
        <f>VLOOKUP(H183,Table1[#All],7,FALSE)</f>
        <v>Pyongyang, North Korea</v>
      </c>
      <c r="K183">
        <f>VLOOKUP(H183,Table1[#Data],5,FALSE)</f>
        <v>39.200158999999999</v>
      </c>
      <c r="L183">
        <f>VLOOKUP(H183,Table1[#Data],6,FALSE)</f>
        <v>125.67325599999999</v>
      </c>
      <c r="M183" t="s">
        <v>41</v>
      </c>
      <c r="N183" t="s">
        <v>381</v>
      </c>
      <c r="O183" t="s">
        <v>384</v>
      </c>
      <c r="P183" t="s">
        <v>24</v>
      </c>
      <c r="Q183" t="s">
        <v>31</v>
      </c>
      <c r="R183" s="3" t="s">
        <v>385</v>
      </c>
      <c r="S183" s="3" t="s">
        <v>386</v>
      </c>
    </row>
    <row r="184" spans="1:19" ht="58" x14ac:dyDescent="0.35">
      <c r="A184">
        <f t="shared" si="6"/>
        <v>182</v>
      </c>
      <c r="B184" s="1">
        <v>44705</v>
      </c>
      <c r="C184" s="41">
        <v>44707</v>
      </c>
      <c r="D184" s="42">
        <v>0.90069444444444446</v>
      </c>
      <c r="E184" t="s">
        <v>23</v>
      </c>
      <c r="F184" t="s">
        <v>23</v>
      </c>
      <c r="H184" t="s">
        <v>223</v>
      </c>
      <c r="I184" t="str">
        <f>VLOOKUP(H184,Table1[#All],7,FALSE)</f>
        <v>Pyongyang, North Korea</v>
      </c>
      <c r="K184">
        <f>VLOOKUP(H184,Table1[#Data],5,FALSE)</f>
        <v>39.200158999999999</v>
      </c>
      <c r="L184">
        <f>VLOOKUP(H184,Table1[#Data],6,FALSE)</f>
        <v>125.67325599999999</v>
      </c>
      <c r="M184" t="s">
        <v>23</v>
      </c>
      <c r="N184" t="s">
        <v>349</v>
      </c>
      <c r="O184" t="s">
        <v>23</v>
      </c>
      <c r="P184" t="s">
        <v>24</v>
      </c>
      <c r="Q184" t="s">
        <v>31</v>
      </c>
      <c r="R184" s="3" t="s">
        <v>292</v>
      </c>
      <c r="S184" s="3" t="s">
        <v>386</v>
      </c>
    </row>
    <row r="185" spans="1:19" ht="58" x14ac:dyDescent="0.35">
      <c r="A185">
        <f>A184+1</f>
        <v>183</v>
      </c>
      <c r="B185" s="1">
        <v>44705</v>
      </c>
      <c r="C185" s="41">
        <v>44707</v>
      </c>
      <c r="D185" s="42">
        <v>0.90416666666666667</v>
      </c>
      <c r="E185" t="s">
        <v>23</v>
      </c>
      <c r="F185" t="s">
        <v>20</v>
      </c>
      <c r="H185" t="s">
        <v>223</v>
      </c>
      <c r="I185" t="str">
        <f>VLOOKUP(H185,Table1[#All],7,FALSE)</f>
        <v>Pyongyang, North Korea</v>
      </c>
      <c r="K185">
        <f>VLOOKUP(H185,Table1[#Data],5,FALSE)</f>
        <v>39.200158999999999</v>
      </c>
      <c r="L185">
        <f>VLOOKUP(H185,Table1[#Data],6,FALSE)</f>
        <v>125.67325599999999</v>
      </c>
      <c r="M185" t="s">
        <v>41</v>
      </c>
      <c r="N185" t="s">
        <v>184</v>
      </c>
      <c r="O185" t="s">
        <v>387</v>
      </c>
      <c r="P185" t="s">
        <v>24</v>
      </c>
      <c r="Q185" t="s">
        <v>25</v>
      </c>
      <c r="R185" s="3" t="s">
        <v>293</v>
      </c>
      <c r="S185" s="3" t="s">
        <v>386</v>
      </c>
    </row>
    <row r="186" spans="1:19" ht="101.5" x14ac:dyDescent="0.35">
      <c r="A186">
        <f t="shared" ref="A186:A193" si="7">A185+1</f>
        <v>184</v>
      </c>
      <c r="B186" s="1">
        <v>44717</v>
      </c>
      <c r="C186" s="41">
        <v>44732</v>
      </c>
      <c r="D186" s="42">
        <v>4.1666666666666666E-3</v>
      </c>
      <c r="E186" t="s">
        <v>23</v>
      </c>
      <c r="F186" t="s">
        <v>20</v>
      </c>
      <c r="H186" t="s">
        <v>23</v>
      </c>
      <c r="I186" t="str">
        <f>VLOOKUP(H186,Table1[#All],7,FALSE)</f>
        <v>Unknown</v>
      </c>
      <c r="K186" t="str">
        <f>VLOOKUP(H186,Table1[#Data],5,FALSE)</f>
        <v>Unknown</v>
      </c>
      <c r="L186" t="str">
        <f>VLOOKUP(H186,Table1[#Data],6,FALSE)</f>
        <v>Unknown</v>
      </c>
      <c r="M186" t="s">
        <v>41</v>
      </c>
      <c r="N186" t="s">
        <v>248</v>
      </c>
      <c r="O186" t="s">
        <v>388</v>
      </c>
      <c r="P186" t="s">
        <v>24</v>
      </c>
      <c r="Q186" t="s">
        <v>23</v>
      </c>
      <c r="R186" s="3" t="s">
        <v>389</v>
      </c>
      <c r="S186" s="3" t="s">
        <v>390</v>
      </c>
    </row>
    <row r="187" spans="1:19" ht="29" x14ac:dyDescent="0.35">
      <c r="A187">
        <f t="shared" si="7"/>
        <v>185</v>
      </c>
      <c r="B187" s="1">
        <v>44717</v>
      </c>
      <c r="C187" s="41">
        <v>44732</v>
      </c>
      <c r="D187" s="42">
        <v>6.9444444444444441E-3</v>
      </c>
      <c r="E187" t="s">
        <v>23</v>
      </c>
      <c r="F187" t="s">
        <v>20</v>
      </c>
      <c r="H187" t="s">
        <v>23</v>
      </c>
      <c r="I187" t="str">
        <f>VLOOKUP(H187,Table1[#All],7,FALSE)</f>
        <v>Unknown</v>
      </c>
      <c r="K187" t="str">
        <f>VLOOKUP(H187,Table1[#Data],5,FALSE)</f>
        <v>Unknown</v>
      </c>
      <c r="L187" t="str">
        <f>VLOOKUP(H187,Table1[#Data],6,FALSE)</f>
        <v>Unknown</v>
      </c>
      <c r="M187" t="s">
        <v>41</v>
      </c>
      <c r="N187" t="s">
        <v>248</v>
      </c>
      <c r="O187" t="s">
        <v>357</v>
      </c>
      <c r="P187" t="s">
        <v>24</v>
      </c>
      <c r="Q187" t="s">
        <v>23</v>
      </c>
      <c r="R187" s="3" t="s">
        <v>391</v>
      </c>
      <c r="S187" s="3" t="s">
        <v>392</v>
      </c>
    </row>
    <row r="188" spans="1:19" ht="29" x14ac:dyDescent="0.35">
      <c r="A188">
        <f t="shared" si="7"/>
        <v>186</v>
      </c>
      <c r="B188" s="1">
        <v>44717</v>
      </c>
      <c r="C188" s="41">
        <v>44732</v>
      </c>
      <c r="D188" s="42">
        <v>1.0416666666666666E-2</v>
      </c>
      <c r="E188" t="s">
        <v>23</v>
      </c>
      <c r="F188" t="s">
        <v>20</v>
      </c>
      <c r="H188" t="s">
        <v>23</v>
      </c>
      <c r="I188" t="str">
        <f>VLOOKUP(H188,Table1[#All],7,FALSE)</f>
        <v>Unknown</v>
      </c>
      <c r="K188" t="str">
        <f>VLOOKUP(H188,Table1[#Data],5,FALSE)</f>
        <v>Unknown</v>
      </c>
      <c r="L188" t="str">
        <f>VLOOKUP(H188,Table1[#Data],6,FALSE)</f>
        <v>Unknown</v>
      </c>
      <c r="M188" t="s">
        <v>41</v>
      </c>
      <c r="N188" t="s">
        <v>248</v>
      </c>
      <c r="O188" t="s">
        <v>147</v>
      </c>
      <c r="P188" t="s">
        <v>24</v>
      </c>
      <c r="Q188" t="s">
        <v>23</v>
      </c>
      <c r="R188" s="3" t="s">
        <v>393</v>
      </c>
      <c r="S188" s="3" t="s">
        <v>392</v>
      </c>
    </row>
    <row r="189" spans="1:19" ht="43.5" x14ac:dyDescent="0.35">
      <c r="A189">
        <f t="shared" si="7"/>
        <v>187</v>
      </c>
      <c r="B189" s="1">
        <v>44717</v>
      </c>
      <c r="C189" s="41">
        <v>44732</v>
      </c>
      <c r="D189" s="42" t="s">
        <v>23</v>
      </c>
      <c r="E189" t="s">
        <v>23</v>
      </c>
      <c r="F189" t="s">
        <v>20</v>
      </c>
      <c r="H189" t="s">
        <v>23</v>
      </c>
      <c r="I189" t="str">
        <f>VLOOKUP(H189,Table1[#All],7,FALSE)</f>
        <v>Unknown</v>
      </c>
      <c r="K189" t="str">
        <f>VLOOKUP(H189,Table1[#Data],5,FALSE)</f>
        <v>Unknown</v>
      </c>
      <c r="L189" t="str">
        <f>VLOOKUP(H189,Table1[#Data],6,FALSE)</f>
        <v>Unknown</v>
      </c>
      <c r="M189" t="s">
        <v>41</v>
      </c>
      <c r="N189" t="s">
        <v>394</v>
      </c>
      <c r="O189" t="s">
        <v>395</v>
      </c>
      <c r="P189" t="s">
        <v>24</v>
      </c>
      <c r="Q189" t="s">
        <v>23</v>
      </c>
      <c r="R189" s="3" t="s">
        <v>396</v>
      </c>
      <c r="S189" s="3" t="s">
        <v>392</v>
      </c>
    </row>
    <row r="190" spans="1:19" ht="29" x14ac:dyDescent="0.35">
      <c r="A190">
        <f t="shared" si="7"/>
        <v>188</v>
      </c>
      <c r="B190" s="1">
        <v>44717</v>
      </c>
      <c r="C190" s="41">
        <v>44732</v>
      </c>
      <c r="D190" s="42">
        <v>1.6666666666666666E-2</v>
      </c>
      <c r="E190" t="s">
        <v>23</v>
      </c>
      <c r="F190" t="s">
        <v>20</v>
      </c>
      <c r="H190" t="s">
        <v>23</v>
      </c>
      <c r="I190" t="str">
        <f>VLOOKUP(H190,Table1[#All],7,FALSE)</f>
        <v>Unknown</v>
      </c>
      <c r="K190" t="str">
        <f>VLOOKUP(H190,Table1[#Data],5,FALSE)</f>
        <v>Unknown</v>
      </c>
      <c r="L190" t="str">
        <f>VLOOKUP(H190,Table1[#Data],6,FALSE)</f>
        <v>Unknown</v>
      </c>
      <c r="M190" t="s">
        <v>41</v>
      </c>
      <c r="N190" t="s">
        <v>101</v>
      </c>
      <c r="O190" t="s">
        <v>388</v>
      </c>
      <c r="P190" t="s">
        <v>24</v>
      </c>
      <c r="Q190" t="s">
        <v>23</v>
      </c>
      <c r="R190" s="3" t="s">
        <v>397</v>
      </c>
      <c r="S190" s="3" t="s">
        <v>392</v>
      </c>
    </row>
    <row r="191" spans="1:19" ht="29" x14ac:dyDescent="0.35">
      <c r="A191">
        <f t="shared" si="7"/>
        <v>189</v>
      </c>
      <c r="B191" s="1">
        <v>44717</v>
      </c>
      <c r="C191" s="41">
        <v>44732</v>
      </c>
      <c r="D191" s="42">
        <v>2.0833333333333332E-2</v>
      </c>
      <c r="E191" t="s">
        <v>23</v>
      </c>
      <c r="F191" t="s">
        <v>20</v>
      </c>
      <c r="H191" t="s">
        <v>23</v>
      </c>
      <c r="I191" t="str">
        <f>VLOOKUP(H191,Table1[#All],7,FALSE)</f>
        <v>Unknown</v>
      </c>
      <c r="K191" t="str">
        <f>VLOOKUP(H191,Table1[#Data],5,FALSE)</f>
        <v>Unknown</v>
      </c>
      <c r="L191" t="str">
        <f>VLOOKUP(H191,Table1[#Data],6,FALSE)</f>
        <v>Unknown</v>
      </c>
      <c r="M191" t="s">
        <v>41</v>
      </c>
      <c r="N191" t="s">
        <v>248</v>
      </c>
      <c r="O191" t="s">
        <v>147</v>
      </c>
      <c r="P191" t="s">
        <v>24</v>
      </c>
      <c r="Q191" t="s">
        <v>23</v>
      </c>
      <c r="R191" s="3" t="s">
        <v>398</v>
      </c>
      <c r="S191" s="3" t="s">
        <v>392</v>
      </c>
    </row>
    <row r="192" spans="1:19" ht="43.5" x14ac:dyDescent="0.35">
      <c r="A192">
        <f t="shared" si="7"/>
        <v>190</v>
      </c>
      <c r="B192" s="1">
        <v>44717</v>
      </c>
      <c r="C192" s="41">
        <v>44732</v>
      </c>
      <c r="D192" s="42" t="s">
        <v>23</v>
      </c>
      <c r="E192" t="s">
        <v>23</v>
      </c>
      <c r="F192" t="s">
        <v>20</v>
      </c>
      <c r="H192" t="s">
        <v>23</v>
      </c>
      <c r="I192" t="str">
        <f>VLOOKUP(H192,Table1[#All],7,FALSE)</f>
        <v>Unknown</v>
      </c>
      <c r="K192" t="str">
        <f>VLOOKUP(H192,Table1[#Data],5,FALSE)</f>
        <v>Unknown</v>
      </c>
      <c r="L192" t="str">
        <f>VLOOKUP(H192,Table1[#Data],6,FALSE)</f>
        <v>Unknown</v>
      </c>
      <c r="M192" t="s">
        <v>41</v>
      </c>
      <c r="N192" t="s">
        <v>394</v>
      </c>
      <c r="O192" t="s">
        <v>395</v>
      </c>
      <c r="P192" t="s">
        <v>24</v>
      </c>
      <c r="Q192" t="s">
        <v>23</v>
      </c>
      <c r="R192" s="3" t="s">
        <v>399</v>
      </c>
      <c r="S192" s="3" t="s">
        <v>392</v>
      </c>
    </row>
    <row r="193" spans="1:19" ht="29" x14ac:dyDescent="0.35">
      <c r="A193">
        <f t="shared" si="7"/>
        <v>191</v>
      </c>
      <c r="B193" s="1">
        <v>44717</v>
      </c>
      <c r="C193" s="41">
        <v>44732</v>
      </c>
      <c r="D193" s="42">
        <v>2.8472222222222222E-2</v>
      </c>
      <c r="E193" t="s">
        <v>23</v>
      </c>
      <c r="F193" t="s">
        <v>20</v>
      </c>
      <c r="H193" t="s">
        <v>23</v>
      </c>
      <c r="I193" t="str">
        <f>VLOOKUP(H193,Table1[#All],7,FALSE)</f>
        <v>Unknown</v>
      </c>
      <c r="K193" t="str">
        <f>VLOOKUP(H193,Table1[#Data],5,FALSE)</f>
        <v>Unknown</v>
      </c>
      <c r="L193" t="str">
        <f>VLOOKUP(H193,Table1[#Data],6,FALSE)</f>
        <v>Unknown</v>
      </c>
      <c r="M193" t="s">
        <v>41</v>
      </c>
      <c r="N193" t="s">
        <v>101</v>
      </c>
      <c r="O193" t="s">
        <v>357</v>
      </c>
      <c r="P193" t="s">
        <v>24</v>
      </c>
      <c r="Q193" t="s">
        <v>23</v>
      </c>
      <c r="R193" s="3" t="s">
        <v>400</v>
      </c>
      <c r="S193" s="3" t="s">
        <v>392</v>
      </c>
    </row>
    <row r="194" spans="1:19" ht="159.5" x14ac:dyDescent="0.35">
      <c r="A194">
        <f t="shared" ref="A194:A203" si="8">A193+1</f>
        <v>192</v>
      </c>
      <c r="B194" s="1">
        <v>44828</v>
      </c>
      <c r="C194" s="41">
        <v>44840</v>
      </c>
      <c r="D194" s="42">
        <v>0.91180555555555554</v>
      </c>
      <c r="E194" t="s">
        <v>332</v>
      </c>
      <c r="F194" t="s">
        <v>116</v>
      </c>
      <c r="H194" t="s">
        <v>401</v>
      </c>
      <c r="I194" t="str">
        <f>VLOOKUP(H194,Table1[#All],7,FALSE)</f>
        <v>Taechon, North Pyongan Province</v>
      </c>
      <c r="K194">
        <f>VLOOKUP(H194,Table1[#Data],5,FALSE)</f>
        <v>39.985700000000001</v>
      </c>
      <c r="L194">
        <f>VLOOKUP(H194,Table1[#Data],6,FALSE)</f>
        <v>125.51860000000001</v>
      </c>
      <c r="M194" t="s">
        <v>41</v>
      </c>
      <c r="N194" t="s">
        <v>184</v>
      </c>
      <c r="O194" t="s">
        <v>378</v>
      </c>
      <c r="P194" t="s">
        <v>24</v>
      </c>
      <c r="Q194" t="s">
        <v>25</v>
      </c>
      <c r="R194" s="3" t="s">
        <v>402</v>
      </c>
      <c r="S194" s="3" t="s">
        <v>403</v>
      </c>
    </row>
    <row r="195" spans="1:19" ht="133.4" customHeight="1" x14ac:dyDescent="0.35">
      <c r="A195">
        <f t="shared" si="8"/>
        <v>193</v>
      </c>
      <c r="B195" s="1">
        <v>44832</v>
      </c>
      <c r="C195" s="41">
        <v>44840</v>
      </c>
      <c r="D195" s="42">
        <v>0.38194444444444442</v>
      </c>
      <c r="E195" t="s">
        <v>320</v>
      </c>
      <c r="F195" t="s">
        <v>20</v>
      </c>
      <c r="H195" t="s">
        <v>404</v>
      </c>
      <c r="I195" t="str">
        <f>VLOOKUP(H195,Table1[#All],7,FALSE)</f>
        <v>Sunan District, Pyongyang</v>
      </c>
      <c r="K195">
        <f>VLOOKUP(H195,Table1[#Data],5,FALSE)</f>
        <v>39.20299</v>
      </c>
      <c r="L195">
        <f>VLOOKUP(H195,Table1[#Data],6,FALSE)</f>
        <v>125.70926</v>
      </c>
      <c r="M195" t="s">
        <v>41</v>
      </c>
      <c r="N195" t="s">
        <v>248</v>
      </c>
      <c r="O195" t="s">
        <v>388</v>
      </c>
      <c r="P195" t="s">
        <v>24</v>
      </c>
      <c r="Q195" t="s">
        <v>25</v>
      </c>
      <c r="R195" s="3" t="s">
        <v>405</v>
      </c>
      <c r="S195" s="3" t="s">
        <v>406</v>
      </c>
    </row>
    <row r="196" spans="1:19" ht="87" x14ac:dyDescent="0.35">
      <c r="A196">
        <f t="shared" si="8"/>
        <v>194</v>
      </c>
      <c r="B196" s="1">
        <v>44832</v>
      </c>
      <c r="C196" s="41">
        <v>44840</v>
      </c>
      <c r="D196" s="42">
        <v>0.38680555555555557</v>
      </c>
      <c r="E196" t="s">
        <v>320</v>
      </c>
      <c r="F196" t="s">
        <v>20</v>
      </c>
      <c r="H196" t="s">
        <v>404</v>
      </c>
      <c r="I196" t="str">
        <f>VLOOKUP(H196,Table1[#All],7,FALSE)</f>
        <v>Sunan District, Pyongyang</v>
      </c>
      <c r="K196">
        <f>VLOOKUP(H196,Table1[#Data],5,FALSE)</f>
        <v>39.20299</v>
      </c>
      <c r="L196">
        <f>VLOOKUP(H196,Table1[#Data],6,FALSE)</f>
        <v>125.70926</v>
      </c>
      <c r="M196" t="s">
        <v>41</v>
      </c>
      <c r="N196" t="s">
        <v>248</v>
      </c>
      <c r="O196" t="s">
        <v>357</v>
      </c>
      <c r="P196" t="s">
        <v>24</v>
      </c>
      <c r="Q196" t="s">
        <v>25</v>
      </c>
      <c r="R196" s="3" t="s">
        <v>257</v>
      </c>
      <c r="S196" s="3" t="s">
        <v>406</v>
      </c>
    </row>
    <row r="197" spans="1:19" ht="87" x14ac:dyDescent="0.35">
      <c r="A197">
        <f t="shared" si="8"/>
        <v>195</v>
      </c>
      <c r="B197" s="1">
        <v>44833</v>
      </c>
      <c r="C197" s="41">
        <v>44840</v>
      </c>
      <c r="D197" s="42">
        <v>0.4916666666666667</v>
      </c>
      <c r="E197" t="s">
        <v>260</v>
      </c>
      <c r="F197" t="s">
        <v>20</v>
      </c>
      <c r="H197" t="s">
        <v>314</v>
      </c>
      <c r="I197" t="str">
        <f>VLOOKUP(H197,Table1[#All],7,FALSE)</f>
        <v>North Pyongan Province</v>
      </c>
      <c r="K197">
        <f>VLOOKUP(H197,Table1[#Data],5,FALSE)</f>
        <v>39.4163</v>
      </c>
      <c r="L197">
        <f>VLOOKUP(H197,Table1[#Data],6,FALSE)</f>
        <v>125.8907</v>
      </c>
      <c r="M197" t="s">
        <v>41</v>
      </c>
      <c r="N197" t="s">
        <v>248</v>
      </c>
      <c r="O197" t="s">
        <v>388</v>
      </c>
      <c r="P197" t="s">
        <v>24</v>
      </c>
      <c r="Q197" t="s">
        <v>25</v>
      </c>
      <c r="R197" s="3" t="s">
        <v>407</v>
      </c>
      <c r="S197" s="3" t="s">
        <v>408</v>
      </c>
    </row>
    <row r="198" spans="1:19" ht="29" x14ac:dyDescent="0.35">
      <c r="A198">
        <f t="shared" si="8"/>
        <v>196</v>
      </c>
      <c r="B198" s="1">
        <v>44833</v>
      </c>
      <c r="C198" s="41">
        <v>44840</v>
      </c>
      <c r="D198" s="42">
        <v>0.49791666666666662</v>
      </c>
      <c r="E198" t="s">
        <v>260</v>
      </c>
      <c r="F198" t="s">
        <v>20</v>
      </c>
      <c r="H198" t="s">
        <v>314</v>
      </c>
      <c r="I198" t="str">
        <f>VLOOKUP(H198,Table1[#All],7,FALSE)</f>
        <v>North Pyongan Province</v>
      </c>
      <c r="K198">
        <f>VLOOKUP(H198,Table1[#Data],5,FALSE)</f>
        <v>39.4163</v>
      </c>
      <c r="L198">
        <f>VLOOKUP(H198,Table1[#Data],6,FALSE)</f>
        <v>125.8907</v>
      </c>
      <c r="M198" t="s">
        <v>41</v>
      </c>
      <c r="N198" t="s">
        <v>248</v>
      </c>
      <c r="O198" t="s">
        <v>357</v>
      </c>
      <c r="P198" t="s">
        <v>24</v>
      </c>
      <c r="Q198" t="s">
        <v>25</v>
      </c>
      <c r="R198" s="3" t="s">
        <v>257</v>
      </c>
      <c r="S198" s="3" t="s">
        <v>408</v>
      </c>
    </row>
    <row r="199" spans="1:19" ht="87" x14ac:dyDescent="0.35">
      <c r="A199">
        <f t="shared" si="8"/>
        <v>197</v>
      </c>
      <c r="B199" s="1">
        <v>44834</v>
      </c>
      <c r="C199" s="41">
        <v>44840</v>
      </c>
      <c r="D199" s="42">
        <v>0.90416666666666667</v>
      </c>
      <c r="E199" t="s">
        <v>241</v>
      </c>
      <c r="F199" t="s">
        <v>20</v>
      </c>
      <c r="H199" t="s">
        <v>409</v>
      </c>
      <c r="I199" t="str">
        <f>VLOOKUP(H199,Table1[#All],7,FALSE)</f>
        <v>Sunan District, Pyongyang</v>
      </c>
      <c r="K199">
        <f>VLOOKUP(H199,Table1[#Data],5,FALSE)</f>
        <v>39.394199999999998</v>
      </c>
      <c r="L199">
        <f>VLOOKUP(H199,Table1[#Data],6,FALSE)</f>
        <v>125.6773</v>
      </c>
      <c r="M199" t="s">
        <v>41</v>
      </c>
      <c r="N199" t="s">
        <v>248</v>
      </c>
      <c r="O199" t="s">
        <v>147</v>
      </c>
      <c r="P199" t="s">
        <v>24</v>
      </c>
      <c r="Q199" t="s">
        <v>25</v>
      </c>
      <c r="R199" s="3" t="s">
        <v>410</v>
      </c>
      <c r="S199" s="3" t="s">
        <v>411</v>
      </c>
    </row>
    <row r="200" spans="1:19" ht="29" x14ac:dyDescent="0.35">
      <c r="A200">
        <f t="shared" si="8"/>
        <v>198</v>
      </c>
      <c r="B200" s="1">
        <v>44834</v>
      </c>
      <c r="C200" s="41">
        <v>44840</v>
      </c>
      <c r="D200" s="42">
        <v>0.91527777777777775</v>
      </c>
      <c r="E200" t="s">
        <v>241</v>
      </c>
      <c r="F200" t="s">
        <v>20</v>
      </c>
      <c r="H200" t="s">
        <v>409</v>
      </c>
      <c r="I200" t="str">
        <f>VLOOKUP(H200,Table1[#All],7,FALSE)</f>
        <v>Sunan District, Pyongyang</v>
      </c>
      <c r="K200">
        <f>VLOOKUP(H200,Table1[#Data],5,FALSE)</f>
        <v>39.394199999999998</v>
      </c>
      <c r="L200">
        <f>VLOOKUP(H200,Table1[#Data],6,FALSE)</f>
        <v>125.6773</v>
      </c>
      <c r="M200" t="s">
        <v>41</v>
      </c>
      <c r="N200" t="s">
        <v>248</v>
      </c>
      <c r="O200" t="s">
        <v>388</v>
      </c>
      <c r="P200" t="s">
        <v>24</v>
      </c>
      <c r="Q200" t="s">
        <v>25</v>
      </c>
      <c r="R200" s="3" t="s">
        <v>257</v>
      </c>
      <c r="S200" s="3" t="s">
        <v>411</v>
      </c>
    </row>
    <row r="201" spans="1:19" ht="174" x14ac:dyDescent="0.35">
      <c r="A201">
        <f t="shared" si="8"/>
        <v>199</v>
      </c>
      <c r="B201" s="1">
        <v>44837</v>
      </c>
      <c r="C201" s="41">
        <v>44840</v>
      </c>
      <c r="D201" s="42">
        <v>0.93194444444444446</v>
      </c>
      <c r="E201" t="s">
        <v>412</v>
      </c>
      <c r="F201" t="s">
        <v>136</v>
      </c>
      <c r="H201" t="s">
        <v>213</v>
      </c>
      <c r="I201" t="str">
        <f>VLOOKUP(H201,Table1[#All],7,FALSE)</f>
        <v>Mup'yong-ni, Chagang province</v>
      </c>
      <c r="K201">
        <f>VLOOKUP(H201,Table1[#Data],5,FALSE)</f>
        <v>40.611207999999998</v>
      </c>
      <c r="L201">
        <f>VLOOKUP(H201,Table1[#Data],6,FALSE)</f>
        <v>126.425743</v>
      </c>
      <c r="M201" t="s">
        <v>66</v>
      </c>
      <c r="N201" t="s">
        <v>413</v>
      </c>
      <c r="O201" t="s">
        <v>414</v>
      </c>
      <c r="P201" t="s">
        <v>24</v>
      </c>
      <c r="Q201" t="s">
        <v>25</v>
      </c>
      <c r="R201" s="3" t="s">
        <v>415</v>
      </c>
      <c r="S201" s="3" t="s">
        <v>416</v>
      </c>
    </row>
    <row r="202" spans="1:19" ht="130.5" x14ac:dyDescent="0.35">
      <c r="A202">
        <f t="shared" si="8"/>
        <v>200</v>
      </c>
      <c r="B202" s="1">
        <v>44839</v>
      </c>
      <c r="C202" s="41">
        <v>44840</v>
      </c>
      <c r="D202" s="42">
        <v>0.875</v>
      </c>
      <c r="E202" t="s">
        <v>260</v>
      </c>
      <c r="F202" t="s">
        <v>20</v>
      </c>
      <c r="H202" t="s">
        <v>417</v>
      </c>
      <c r="I202" t="str">
        <f>VLOOKUP(H202,Table1[#All],7,FALSE)</f>
        <v>Samsok District, Pyongyang</v>
      </c>
      <c r="K202">
        <f>VLOOKUP(H202,Table1[#Data],5,FALSE)</f>
        <v>39.126800000000003</v>
      </c>
      <c r="L202">
        <f>VLOOKUP(H202,Table1[#Data],6,FALSE)</f>
        <v>125.9579</v>
      </c>
      <c r="M202" t="s">
        <v>41</v>
      </c>
      <c r="N202" t="s">
        <v>101</v>
      </c>
      <c r="O202" t="s">
        <v>388</v>
      </c>
      <c r="P202" t="s">
        <v>24</v>
      </c>
      <c r="Q202" t="s">
        <v>25</v>
      </c>
      <c r="R202" s="3" t="s">
        <v>418</v>
      </c>
      <c r="S202" s="3" t="s">
        <v>419</v>
      </c>
    </row>
    <row r="203" spans="1:19" ht="43.5" x14ac:dyDescent="0.35">
      <c r="A203">
        <f t="shared" si="8"/>
        <v>201</v>
      </c>
      <c r="B203" s="1">
        <v>44839</v>
      </c>
      <c r="C203" s="41">
        <v>44840</v>
      </c>
      <c r="D203" s="42">
        <v>0.88541666666666663</v>
      </c>
      <c r="E203" t="s">
        <v>420</v>
      </c>
      <c r="F203" t="s">
        <v>20</v>
      </c>
      <c r="H203" t="s">
        <v>417</v>
      </c>
      <c r="I203" t="str">
        <f>VLOOKUP(H203,Table1[#All],7,FALSE)</f>
        <v>Samsok District, Pyongyang</v>
      </c>
      <c r="K203">
        <f>VLOOKUP(H203,Table1[#Data],5,FALSE)</f>
        <v>39.126800000000003</v>
      </c>
      <c r="L203">
        <f>VLOOKUP(H203,Table1[#Data],6,FALSE)</f>
        <v>125.9579</v>
      </c>
      <c r="M203" t="s">
        <v>41</v>
      </c>
      <c r="N203" t="s">
        <v>248</v>
      </c>
      <c r="O203" t="s">
        <v>130</v>
      </c>
      <c r="P203" t="s">
        <v>24</v>
      </c>
      <c r="Q203" t="s">
        <v>25</v>
      </c>
      <c r="R203" s="3" t="s">
        <v>257</v>
      </c>
      <c r="S203" s="3" t="s">
        <v>419</v>
      </c>
    </row>
    <row r="204" spans="1:19" ht="102.65" customHeight="1" x14ac:dyDescent="0.35">
      <c r="A204">
        <f t="shared" ref="A204:A212" si="9">A203+1</f>
        <v>202</v>
      </c>
      <c r="B204" s="1">
        <v>44842</v>
      </c>
      <c r="C204" s="41">
        <v>44844</v>
      </c>
      <c r="D204" s="42">
        <v>0.69930555555555562</v>
      </c>
      <c r="E204" t="s">
        <v>260</v>
      </c>
      <c r="F204" t="s">
        <v>20</v>
      </c>
      <c r="H204" t="s">
        <v>421</v>
      </c>
      <c r="I204" t="str">
        <f>VLOOKUP(H204,Table1[#All],7,FALSE)</f>
        <v>Munchon, Kangwong Province</v>
      </c>
      <c r="K204">
        <f>VLOOKUP(H204,Table1[#Data],5,FALSE)</f>
        <v>39.281500000000001</v>
      </c>
      <c r="L204">
        <f>VLOOKUP(H204,Table1[#Data],6,FALSE)</f>
        <v>127.377</v>
      </c>
      <c r="M204" t="s">
        <v>41</v>
      </c>
      <c r="N204" t="s">
        <v>299</v>
      </c>
      <c r="O204" t="s">
        <v>388</v>
      </c>
      <c r="P204" t="s">
        <v>24</v>
      </c>
      <c r="Q204" t="s">
        <v>25</v>
      </c>
      <c r="R204" s="3" t="s">
        <v>422</v>
      </c>
      <c r="S204" s="3" t="s">
        <v>423</v>
      </c>
    </row>
    <row r="205" spans="1:19" ht="43.5" x14ac:dyDescent="0.35">
      <c r="A205">
        <f t="shared" si="9"/>
        <v>203</v>
      </c>
      <c r="B205" s="1">
        <v>44842</v>
      </c>
      <c r="C205" s="41">
        <v>44844</v>
      </c>
      <c r="D205" s="42">
        <v>0.70347222222222217</v>
      </c>
      <c r="E205" t="s">
        <v>260</v>
      </c>
      <c r="F205" t="s">
        <v>20</v>
      </c>
      <c r="H205" t="s">
        <v>421</v>
      </c>
      <c r="I205" t="str">
        <f>VLOOKUP(H205,Table1[#All],7,FALSE)</f>
        <v>Munchon, Kangwong Province</v>
      </c>
      <c r="K205">
        <f>VLOOKUP(H205,Table1[#Data],5,FALSE)</f>
        <v>39.281500000000001</v>
      </c>
      <c r="L205">
        <f>VLOOKUP(H205,Table1[#Data],6,FALSE)</f>
        <v>127.377</v>
      </c>
      <c r="M205" t="s">
        <v>41</v>
      </c>
      <c r="N205" t="s">
        <v>299</v>
      </c>
      <c r="O205" t="s">
        <v>388</v>
      </c>
      <c r="P205" t="s">
        <v>24</v>
      </c>
      <c r="Q205" t="s">
        <v>25</v>
      </c>
      <c r="R205" s="3" t="s">
        <v>257</v>
      </c>
      <c r="S205" s="3" t="s">
        <v>423</v>
      </c>
    </row>
    <row r="206" spans="1:19" ht="43.5" x14ac:dyDescent="0.35">
      <c r="A206">
        <f t="shared" si="9"/>
        <v>204</v>
      </c>
      <c r="B206" s="1">
        <v>44847</v>
      </c>
      <c r="C206" s="41">
        <v>44853</v>
      </c>
      <c r="D206" s="42">
        <v>0.69930555555555562</v>
      </c>
      <c r="E206" t="s">
        <v>23</v>
      </c>
      <c r="F206" t="s">
        <v>20</v>
      </c>
      <c r="H206" t="s">
        <v>404</v>
      </c>
      <c r="I206" t="str">
        <f>VLOOKUP(H206,Table1[#All],7,FALSE)</f>
        <v>Sunan District, Pyongyang</v>
      </c>
      <c r="K206">
        <f>VLOOKUP(H206,Table1[#Data],5,FALSE)</f>
        <v>39.20299</v>
      </c>
      <c r="L206">
        <f>VLOOKUP(H206,Table1[#Data],6,FALSE)</f>
        <v>125.70926</v>
      </c>
      <c r="M206" t="s">
        <v>41</v>
      </c>
      <c r="N206" t="s">
        <v>248</v>
      </c>
      <c r="O206" t="s">
        <v>337</v>
      </c>
      <c r="P206" t="s">
        <v>24</v>
      </c>
      <c r="Q206" t="s">
        <v>23</v>
      </c>
      <c r="R206" s="3" t="s">
        <v>424</v>
      </c>
      <c r="S206" s="3" t="s">
        <v>425</v>
      </c>
    </row>
    <row r="207" spans="1:19" ht="43.5" x14ac:dyDescent="0.35">
      <c r="A207">
        <f t="shared" si="9"/>
        <v>205</v>
      </c>
      <c r="B207" s="1">
        <v>44862</v>
      </c>
      <c r="C207" s="41">
        <v>44867</v>
      </c>
      <c r="D207" s="42">
        <v>0.12430555555555556</v>
      </c>
      <c r="E207" t="s">
        <v>23</v>
      </c>
      <c r="F207" t="s">
        <v>20</v>
      </c>
      <c r="H207" t="s">
        <v>278</v>
      </c>
      <c r="I207" t="str">
        <f>VLOOKUP(H207,Table1[#All],7,FALSE)</f>
        <v>Kangwon Province, (North Korea)</v>
      </c>
      <c r="K207">
        <f>VLOOKUP(H207,Table1[#Data],5,FALSE)</f>
        <v>38.953797000000002</v>
      </c>
      <c r="L207">
        <f>VLOOKUP(H207,Table1[#Data],6,FALSE)</f>
        <v>127.891882</v>
      </c>
      <c r="M207" t="s">
        <v>41</v>
      </c>
      <c r="N207" t="s">
        <v>426</v>
      </c>
      <c r="O207" t="s">
        <v>280</v>
      </c>
      <c r="P207" t="s">
        <v>24</v>
      </c>
      <c r="Q207" t="s">
        <v>23</v>
      </c>
      <c r="R207" s="3" t="s">
        <v>427</v>
      </c>
      <c r="S207" s="3" t="s">
        <v>428</v>
      </c>
    </row>
    <row r="208" spans="1:19" ht="29" x14ac:dyDescent="0.35">
      <c r="A208">
        <f t="shared" si="9"/>
        <v>206</v>
      </c>
      <c r="B208" s="1">
        <v>44862</v>
      </c>
      <c r="C208" s="41">
        <v>44867</v>
      </c>
      <c r="D208" s="42">
        <v>0.13749999999999998</v>
      </c>
      <c r="E208" t="s">
        <v>23</v>
      </c>
      <c r="F208" t="s">
        <v>20</v>
      </c>
      <c r="H208" t="s">
        <v>278</v>
      </c>
      <c r="I208" t="str">
        <f>VLOOKUP(H208,Table1[#All],7,FALSE)</f>
        <v>Kangwon Province, (North Korea)</v>
      </c>
      <c r="K208">
        <f>VLOOKUP(H208,Table1[#Data],5,FALSE)</f>
        <v>38.953797000000002</v>
      </c>
      <c r="L208">
        <f>VLOOKUP(H208,Table1[#Data],6,FALSE)</f>
        <v>127.891882</v>
      </c>
      <c r="M208" t="s">
        <v>41</v>
      </c>
      <c r="N208" t="s">
        <v>426</v>
      </c>
      <c r="O208" t="s">
        <v>280</v>
      </c>
      <c r="P208" t="s">
        <v>24</v>
      </c>
      <c r="Q208" t="s">
        <v>23</v>
      </c>
      <c r="R208" s="3" t="s">
        <v>257</v>
      </c>
      <c r="S208" s="3" t="s">
        <v>428</v>
      </c>
    </row>
    <row r="209" spans="1:19" ht="131.5" customHeight="1" x14ac:dyDescent="0.35">
      <c r="A209">
        <f t="shared" si="9"/>
        <v>207</v>
      </c>
      <c r="B209" s="1">
        <v>44866</v>
      </c>
      <c r="C209" s="41">
        <v>44867</v>
      </c>
      <c r="D209" s="42">
        <v>0.91041666666666676</v>
      </c>
      <c r="E209" t="s">
        <v>23</v>
      </c>
      <c r="F209" t="s">
        <v>20</v>
      </c>
      <c r="H209" t="s">
        <v>342</v>
      </c>
      <c r="I209" t="str">
        <f>VLOOKUP(H209,Table1[#All],7,FALSE)</f>
        <v>Uiju County, North Pyongan Province</v>
      </c>
      <c r="K209">
        <f>VLOOKUP(H209,Table1[#Data],5,FALSE)</f>
        <v>40.025846999999999</v>
      </c>
      <c r="L209">
        <f>VLOOKUP(H209,Table1[#Data],6,FALSE)</f>
        <v>124.57793599999999</v>
      </c>
      <c r="M209" t="s">
        <v>429</v>
      </c>
      <c r="N209" t="s">
        <v>23</v>
      </c>
      <c r="O209" t="s">
        <v>23</v>
      </c>
      <c r="P209" t="s">
        <v>24</v>
      </c>
      <c r="Q209" t="s">
        <v>25</v>
      </c>
      <c r="R209" s="3" t="s">
        <v>430</v>
      </c>
      <c r="S209" s="3" t="s">
        <v>431</v>
      </c>
    </row>
    <row r="210" spans="1:19" ht="72.5" x14ac:dyDescent="0.35">
      <c r="A210">
        <f t="shared" si="9"/>
        <v>208</v>
      </c>
      <c r="B210" s="1">
        <v>44866</v>
      </c>
      <c r="C210" s="41">
        <v>44867</v>
      </c>
      <c r="D210" s="42">
        <v>0.91041666666666676</v>
      </c>
      <c r="E210" t="s">
        <v>23</v>
      </c>
      <c r="F210" t="s">
        <v>20</v>
      </c>
      <c r="H210" t="s">
        <v>342</v>
      </c>
      <c r="I210" t="str">
        <f>VLOOKUP(H210,Table1[#All],7,FALSE)</f>
        <v>Uiju County, North Pyongan Province</v>
      </c>
      <c r="K210">
        <f>VLOOKUP(H210,Table1[#Data],5,FALSE)</f>
        <v>40.025846999999999</v>
      </c>
      <c r="L210">
        <f>VLOOKUP(H210,Table1[#Data],6,FALSE)</f>
        <v>124.57793599999999</v>
      </c>
      <c r="M210" t="s">
        <v>429</v>
      </c>
      <c r="N210" t="s">
        <v>23</v>
      </c>
      <c r="O210" t="s">
        <v>23</v>
      </c>
      <c r="P210" t="s">
        <v>24</v>
      </c>
      <c r="Q210" t="s">
        <v>25</v>
      </c>
      <c r="R210" s="3" t="s">
        <v>432</v>
      </c>
      <c r="S210" s="3" t="s">
        <v>431</v>
      </c>
    </row>
    <row r="211" spans="1:19" ht="72.5" x14ac:dyDescent="0.35">
      <c r="A211">
        <f t="shared" si="9"/>
        <v>209</v>
      </c>
      <c r="B211" s="1">
        <v>44866</v>
      </c>
      <c r="C211" s="41">
        <v>44867</v>
      </c>
      <c r="D211" s="42">
        <v>0.91041666666666698</v>
      </c>
      <c r="E211" t="s">
        <v>23</v>
      </c>
      <c r="F211" t="s">
        <v>20</v>
      </c>
      <c r="H211" t="s">
        <v>342</v>
      </c>
      <c r="I211" t="str">
        <f>VLOOKUP(H211,Table1[#All],7,FALSE)</f>
        <v>Uiju County, North Pyongan Province</v>
      </c>
      <c r="K211">
        <f>VLOOKUP(H211,Table1[#Data],5,FALSE)</f>
        <v>40.025846999999999</v>
      </c>
      <c r="L211">
        <f>VLOOKUP(H211,Table1[#Data],6,FALSE)</f>
        <v>124.57793599999999</v>
      </c>
      <c r="M211" t="s">
        <v>429</v>
      </c>
      <c r="N211" t="s">
        <v>23</v>
      </c>
      <c r="O211" t="s">
        <v>23</v>
      </c>
      <c r="P211" t="s">
        <v>24</v>
      </c>
      <c r="Q211" t="s">
        <v>25</v>
      </c>
      <c r="R211" s="3" t="s">
        <v>433</v>
      </c>
      <c r="S211" s="3" t="s">
        <v>431</v>
      </c>
    </row>
    <row r="212" spans="1:19" ht="72.5" x14ac:dyDescent="0.35">
      <c r="A212">
        <f t="shared" si="9"/>
        <v>210</v>
      </c>
      <c r="B212" s="1">
        <v>44866</v>
      </c>
      <c r="C212" s="41">
        <v>44867</v>
      </c>
      <c r="D212" s="42">
        <v>0.91041666666666698</v>
      </c>
      <c r="E212" t="s">
        <v>23</v>
      </c>
      <c r="F212" t="s">
        <v>20</v>
      </c>
      <c r="H212" t="s">
        <v>342</v>
      </c>
      <c r="I212" t="str">
        <f>VLOOKUP(H212,Table1[#All],7,FALSE)</f>
        <v>Uiju County, North Pyongan Province</v>
      </c>
      <c r="K212">
        <f>VLOOKUP(H212,Table1[#Data],5,FALSE)</f>
        <v>40.025846999999999</v>
      </c>
      <c r="L212">
        <f>VLOOKUP(H212,Table1[#Data],6,FALSE)</f>
        <v>124.57793599999999</v>
      </c>
      <c r="M212" t="s">
        <v>429</v>
      </c>
      <c r="N212" t="s">
        <v>23</v>
      </c>
      <c r="O212" t="s">
        <v>23</v>
      </c>
      <c r="P212" t="s">
        <v>24</v>
      </c>
      <c r="Q212" t="s">
        <v>25</v>
      </c>
      <c r="R212" s="3" t="s">
        <v>434</v>
      </c>
      <c r="S212" s="3" t="s">
        <v>431</v>
      </c>
    </row>
    <row r="213" spans="1:19" ht="145" x14ac:dyDescent="0.35">
      <c r="A213">
        <f t="shared" ref="A213:A215" si="10">A212+1</f>
        <v>211</v>
      </c>
      <c r="B213" s="1">
        <v>44866</v>
      </c>
      <c r="C213" s="41">
        <v>44867</v>
      </c>
      <c r="D213" s="42">
        <v>0.99375000000000002</v>
      </c>
      <c r="E213" t="s">
        <v>23</v>
      </c>
      <c r="F213" t="s">
        <v>20</v>
      </c>
      <c r="H213" t="s">
        <v>88</v>
      </c>
      <c r="I213" t="str">
        <f>VLOOKUP(H213,Table1[#All],7,FALSE)</f>
        <v>Kangwon Province, (North Korea)</v>
      </c>
      <c r="K213">
        <f>VLOOKUP(H213,Table1[#Data],5,FALSE)</f>
        <v>39.167700000000004</v>
      </c>
      <c r="L213">
        <f>VLOOKUP(H213,Table1[#Data],6,FALSE)</f>
        <v>127.4817</v>
      </c>
      <c r="M213" t="s">
        <v>41</v>
      </c>
      <c r="N213" t="s">
        <v>101</v>
      </c>
      <c r="O213" t="s">
        <v>29</v>
      </c>
      <c r="P213" t="s">
        <v>24</v>
      </c>
      <c r="Q213" t="s">
        <v>23</v>
      </c>
      <c r="R213" s="3" t="s">
        <v>435</v>
      </c>
      <c r="S213" s="3" t="s">
        <v>436</v>
      </c>
    </row>
    <row r="214" spans="1:19" ht="43.5" x14ac:dyDescent="0.35">
      <c r="A214">
        <f t="shared" si="10"/>
        <v>212</v>
      </c>
      <c r="B214" s="1">
        <v>44866</v>
      </c>
      <c r="C214" s="41">
        <v>44867</v>
      </c>
      <c r="D214" s="42">
        <v>0.99375000000000002</v>
      </c>
      <c r="E214" t="s">
        <v>23</v>
      </c>
      <c r="F214" t="s">
        <v>20</v>
      </c>
      <c r="H214" t="s">
        <v>88</v>
      </c>
      <c r="I214" t="str">
        <f>VLOOKUP(H214,Table1[#All],7,FALSE)</f>
        <v>Kangwon Province, (North Korea)</v>
      </c>
      <c r="K214">
        <f>VLOOKUP(H214,Table1[#Data],5,FALSE)</f>
        <v>39.167700000000004</v>
      </c>
      <c r="L214">
        <f>VLOOKUP(H214,Table1[#Data],6,FALSE)</f>
        <v>127.4817</v>
      </c>
      <c r="M214" t="s">
        <v>41</v>
      </c>
      <c r="N214" t="s">
        <v>37</v>
      </c>
      <c r="O214" t="s">
        <v>37</v>
      </c>
      <c r="P214" t="s">
        <v>24</v>
      </c>
      <c r="Q214" t="s">
        <v>23</v>
      </c>
      <c r="R214" s="3" t="s">
        <v>292</v>
      </c>
      <c r="S214" s="3" t="s">
        <v>436</v>
      </c>
    </row>
    <row r="215" spans="1:19" ht="43.5" x14ac:dyDescent="0.35">
      <c r="A215">
        <f t="shared" si="10"/>
        <v>213</v>
      </c>
      <c r="B215" s="1">
        <v>44866</v>
      </c>
      <c r="C215" s="41">
        <v>44867</v>
      </c>
      <c r="D215" s="42">
        <v>0.99375000000000002</v>
      </c>
      <c r="E215" t="s">
        <v>23</v>
      </c>
      <c r="F215" t="s">
        <v>20</v>
      </c>
      <c r="H215" t="s">
        <v>88</v>
      </c>
      <c r="I215" t="str">
        <f>VLOOKUP(H215,Table1[#All],7,FALSE)</f>
        <v>Kangwon Province, (North Korea)</v>
      </c>
      <c r="K215">
        <f>VLOOKUP(H215,Table1[#Data],5,FALSE)</f>
        <v>39.167700000000004</v>
      </c>
      <c r="L215">
        <f>VLOOKUP(H215,Table1[#Data],6,FALSE)</f>
        <v>127.4817</v>
      </c>
      <c r="M215" t="s">
        <v>41</v>
      </c>
      <c r="N215" t="s">
        <v>37</v>
      </c>
      <c r="O215" t="s">
        <v>37</v>
      </c>
      <c r="P215" t="s">
        <v>24</v>
      </c>
      <c r="Q215" t="s">
        <v>23</v>
      </c>
      <c r="R215" s="3" t="s">
        <v>293</v>
      </c>
      <c r="S215" s="3" t="s">
        <v>436</v>
      </c>
    </row>
    <row r="216" spans="1:19" ht="116" x14ac:dyDescent="0.35">
      <c r="A216">
        <f>A215+1</f>
        <v>214</v>
      </c>
      <c r="B216" s="1">
        <v>44867</v>
      </c>
      <c r="C216" s="41">
        <v>44867</v>
      </c>
      <c r="D216" s="47">
        <v>0.94374999999999998</v>
      </c>
      <c r="E216" t="s">
        <v>23</v>
      </c>
      <c r="F216" t="s">
        <v>206</v>
      </c>
      <c r="H216" s="43" t="s">
        <v>404</v>
      </c>
      <c r="I216" t="str">
        <f>VLOOKUP(H216,Table1[#All],7,FALSE)</f>
        <v>Sunan District, Pyongyang</v>
      </c>
      <c r="K216">
        <f>VLOOKUP(H216,Table1[#Data],5,FALSE)</f>
        <v>39.20299</v>
      </c>
      <c r="L216">
        <f>VLOOKUP(H216,Table1[#Data],6,FALSE)</f>
        <v>125.70926</v>
      </c>
      <c r="M216" s="43" t="s">
        <v>41</v>
      </c>
      <c r="N216" s="43" t="s">
        <v>437</v>
      </c>
      <c r="O216" s="43" t="s">
        <v>387</v>
      </c>
      <c r="P216" t="s">
        <v>24</v>
      </c>
      <c r="Q216" t="s">
        <v>31</v>
      </c>
      <c r="R216" s="3" t="s">
        <v>438</v>
      </c>
      <c r="S216" s="3" t="s">
        <v>439</v>
      </c>
    </row>
    <row r="217" spans="1:19" ht="72.5" x14ac:dyDescent="0.35">
      <c r="A217">
        <f>A216+1</f>
        <v>215</v>
      </c>
      <c r="B217" s="1">
        <v>44867</v>
      </c>
      <c r="C217" s="41">
        <v>44867</v>
      </c>
      <c r="D217" s="48">
        <v>0.98541666666666661</v>
      </c>
      <c r="E217" t="s">
        <v>23</v>
      </c>
      <c r="F217" t="s">
        <v>20</v>
      </c>
      <c r="H217" s="44" t="s">
        <v>288</v>
      </c>
      <c r="I217" t="str">
        <f>VLOOKUP(H217,Table1[#All],7,FALSE)</f>
        <v>Kaechon, South Pyongan Province</v>
      </c>
      <c r="K217">
        <f>VLOOKUP(H217,Table1[#Data],5,FALSE)</f>
        <v>39.752321000000002</v>
      </c>
      <c r="L217">
        <f>VLOOKUP(H217,Table1[#Data],6,FALSE)</f>
        <v>125.899905</v>
      </c>
      <c r="M217" s="44" t="s">
        <v>41</v>
      </c>
      <c r="N217" s="44" t="s">
        <v>440</v>
      </c>
      <c r="O217" s="44" t="s">
        <v>441</v>
      </c>
      <c r="P217" t="s">
        <v>24</v>
      </c>
      <c r="Q217" t="s">
        <v>25</v>
      </c>
      <c r="R217" s="3" t="s">
        <v>442</v>
      </c>
      <c r="S217" s="3" t="s">
        <v>439</v>
      </c>
    </row>
    <row r="218" spans="1:19" ht="43.5" x14ac:dyDescent="0.35">
      <c r="A218">
        <f t="shared" ref="A218:A224" si="11">A217+1</f>
        <v>216</v>
      </c>
      <c r="B218" s="1">
        <v>44867</v>
      </c>
      <c r="C218" s="41">
        <v>44867</v>
      </c>
      <c r="D218" s="47">
        <v>0.9916666666666667</v>
      </c>
      <c r="E218" t="s">
        <v>23</v>
      </c>
      <c r="F218" t="s">
        <v>20</v>
      </c>
      <c r="H218" s="43" t="s">
        <v>288</v>
      </c>
      <c r="I218" t="str">
        <f>VLOOKUP(H218,Table1[#All],7,FALSE)</f>
        <v>Kaechon, South Pyongan Province</v>
      </c>
      <c r="K218">
        <f>VLOOKUP(H218,Table1[#Data],5,FALSE)</f>
        <v>39.752321000000002</v>
      </c>
      <c r="L218">
        <f>VLOOKUP(H218,Table1[#Data],6,FALSE)</f>
        <v>125.899905</v>
      </c>
      <c r="M218" s="43" t="s">
        <v>41</v>
      </c>
      <c r="N218" s="43" t="s">
        <v>440</v>
      </c>
      <c r="O218" s="43" t="s">
        <v>441</v>
      </c>
      <c r="P218" t="s">
        <v>24</v>
      </c>
      <c r="Q218" t="s">
        <v>25</v>
      </c>
      <c r="R218" s="3" t="s">
        <v>257</v>
      </c>
      <c r="S218" s="3" t="s">
        <v>439</v>
      </c>
    </row>
    <row r="219" spans="1:19" ht="85.75" customHeight="1" x14ac:dyDescent="0.35">
      <c r="A219">
        <f t="shared" si="11"/>
        <v>217</v>
      </c>
      <c r="B219" s="46">
        <v>44868</v>
      </c>
      <c r="C219" s="41">
        <v>44893</v>
      </c>
      <c r="D219" s="48">
        <v>0.52361111111111114</v>
      </c>
      <c r="E219" t="s">
        <v>23</v>
      </c>
      <c r="F219" t="s">
        <v>20</v>
      </c>
      <c r="H219" t="s">
        <v>443</v>
      </c>
      <c r="I219" t="str">
        <f>VLOOKUP(H219,Table1[#All],7,FALSE)</f>
        <v>Koksan, North Hwanghae Province</v>
      </c>
      <c r="K219">
        <f>VLOOKUP(H219,Table1[#Data],5,FALSE)</f>
        <v>38.78</v>
      </c>
      <c r="L219">
        <f>VLOOKUP(H219,Table1[#Data],6,FALSE)</f>
        <v>126.67</v>
      </c>
      <c r="M219" s="44" t="s">
        <v>41</v>
      </c>
      <c r="N219" s="44" t="s">
        <v>444</v>
      </c>
      <c r="O219" s="44" t="s">
        <v>112</v>
      </c>
      <c r="P219" t="s">
        <v>24</v>
      </c>
      <c r="Q219" t="s">
        <v>25</v>
      </c>
      <c r="R219" s="3" t="s">
        <v>445</v>
      </c>
      <c r="S219" s="3" t="s">
        <v>446</v>
      </c>
    </row>
    <row r="220" spans="1:19" ht="79.400000000000006" customHeight="1" x14ac:dyDescent="0.35">
      <c r="A220">
        <f t="shared" si="11"/>
        <v>218</v>
      </c>
      <c r="B220" s="45">
        <v>44868</v>
      </c>
      <c r="C220" s="41">
        <v>44893</v>
      </c>
      <c r="D220" s="47">
        <v>0.52708333333333335</v>
      </c>
      <c r="E220" t="s">
        <v>23</v>
      </c>
      <c r="F220" t="s">
        <v>20</v>
      </c>
      <c r="H220" t="s">
        <v>443</v>
      </c>
      <c r="I220" t="str">
        <f>VLOOKUP(H220,Table1[#All],7,FALSE)</f>
        <v>Koksan, North Hwanghae Province</v>
      </c>
      <c r="K220">
        <f>VLOOKUP(H220,Table1[#Data],5,FALSE)</f>
        <v>38.78</v>
      </c>
      <c r="L220">
        <f>VLOOKUP(H220,Table1[#Data],6,FALSE)</f>
        <v>126.67</v>
      </c>
      <c r="M220" s="43" t="s">
        <v>41</v>
      </c>
      <c r="N220" s="43" t="s">
        <v>444</v>
      </c>
      <c r="O220" s="43" t="s">
        <v>112</v>
      </c>
      <c r="P220" t="s">
        <v>24</v>
      </c>
      <c r="Q220" t="s">
        <v>25</v>
      </c>
      <c r="R220" s="3" t="s">
        <v>292</v>
      </c>
      <c r="S220" s="3" t="s">
        <v>446</v>
      </c>
    </row>
    <row r="221" spans="1:19" ht="90" customHeight="1" x14ac:dyDescent="0.35">
      <c r="A221">
        <f t="shared" si="11"/>
        <v>219</v>
      </c>
      <c r="B221" s="46">
        <v>44868</v>
      </c>
      <c r="C221" s="41">
        <v>44893</v>
      </c>
      <c r="D221" s="48">
        <v>0.52916666666666667</v>
      </c>
      <c r="E221" t="s">
        <v>23</v>
      </c>
      <c r="F221" t="s">
        <v>20</v>
      </c>
      <c r="H221" t="s">
        <v>443</v>
      </c>
      <c r="I221" t="str">
        <f>VLOOKUP(H221,Table1[#All],7,FALSE)</f>
        <v>Koksan, North Hwanghae Province</v>
      </c>
      <c r="K221">
        <f>VLOOKUP(H221,Table1[#Data],5,FALSE)</f>
        <v>38.78</v>
      </c>
      <c r="L221">
        <f>VLOOKUP(H221,Table1[#Data],6,FALSE)</f>
        <v>126.67</v>
      </c>
      <c r="M221" s="44" t="s">
        <v>41</v>
      </c>
      <c r="N221" s="44" t="s">
        <v>444</v>
      </c>
      <c r="O221" s="44" t="s">
        <v>112</v>
      </c>
      <c r="P221" t="s">
        <v>24</v>
      </c>
      <c r="Q221" t="s">
        <v>25</v>
      </c>
      <c r="R221" s="3" t="s">
        <v>293</v>
      </c>
      <c r="S221" s="3" t="s">
        <v>446</v>
      </c>
    </row>
    <row r="222" spans="1:19" ht="58" x14ac:dyDescent="0.35">
      <c r="A222">
        <f t="shared" si="11"/>
        <v>220</v>
      </c>
      <c r="B222" s="1">
        <v>44874</v>
      </c>
      <c r="C222" s="41">
        <v>44893</v>
      </c>
      <c r="D222" s="42">
        <v>0.27152777777777776</v>
      </c>
      <c r="E222" t="s">
        <v>23</v>
      </c>
      <c r="F222" t="s">
        <v>20</v>
      </c>
      <c r="H222" t="s">
        <v>447</v>
      </c>
      <c r="I222" t="str">
        <f>VLOOKUP(H222,Table1[#All],7,FALSE)</f>
        <v>Sukchon, South Pyongan Province</v>
      </c>
      <c r="K222">
        <f>VLOOKUP(H222,Table1[#Data],5,FALSE)</f>
        <v>39.42</v>
      </c>
      <c r="L222">
        <f>VLOOKUP(H222,Table1[#Data],6,FALSE)</f>
        <v>125.63</v>
      </c>
      <c r="M222" t="s">
        <v>41</v>
      </c>
      <c r="N222" t="s">
        <v>139</v>
      </c>
      <c r="O222" t="s">
        <v>448</v>
      </c>
      <c r="P222" t="s">
        <v>24</v>
      </c>
      <c r="Q222" t="s">
        <v>23</v>
      </c>
      <c r="R222" s="3" t="s">
        <v>449</v>
      </c>
      <c r="S222" s="3" t="s">
        <v>450</v>
      </c>
    </row>
    <row r="223" spans="1:19" ht="57.65" customHeight="1" x14ac:dyDescent="0.35">
      <c r="A223">
        <f t="shared" si="11"/>
        <v>221</v>
      </c>
      <c r="B223" s="1">
        <v>44882</v>
      </c>
      <c r="C223" s="41">
        <v>44893</v>
      </c>
      <c r="D223" s="42">
        <v>7.4305555555555555E-2</v>
      </c>
      <c r="E223" t="s">
        <v>23</v>
      </c>
      <c r="F223" t="s">
        <v>20</v>
      </c>
      <c r="H223" t="s">
        <v>88</v>
      </c>
      <c r="I223" t="str">
        <f>VLOOKUP(H223,Table1[#All],7,FALSE)</f>
        <v>Kangwon Province, (North Korea)</v>
      </c>
      <c r="K223">
        <f>VLOOKUP(H223,Table1[#Data],5,FALSE)</f>
        <v>39.167700000000004</v>
      </c>
      <c r="L223">
        <f>VLOOKUP(H223,Table1[#Data],6,FALSE)</f>
        <v>127.4817</v>
      </c>
      <c r="M223" t="s">
        <v>41</v>
      </c>
      <c r="N223" t="s">
        <v>451</v>
      </c>
      <c r="O223" t="s">
        <v>308</v>
      </c>
      <c r="P223" t="s">
        <v>24</v>
      </c>
      <c r="Q223" t="s">
        <v>23</v>
      </c>
      <c r="R223" s="3" t="s">
        <v>452</v>
      </c>
      <c r="S223" s="3" t="s">
        <v>453</v>
      </c>
    </row>
    <row r="224" spans="1:19" ht="101.5" x14ac:dyDescent="0.35">
      <c r="A224">
        <f t="shared" si="11"/>
        <v>222</v>
      </c>
      <c r="B224" s="1">
        <v>44883</v>
      </c>
      <c r="C224" s="41">
        <v>44893</v>
      </c>
      <c r="D224" s="42">
        <v>5.1388888888888894E-2</v>
      </c>
      <c r="E224" t="s">
        <v>363</v>
      </c>
      <c r="F224" t="s">
        <v>206</v>
      </c>
      <c r="H224" t="s">
        <v>223</v>
      </c>
      <c r="I224" t="str">
        <f>VLOOKUP(H224,Table1[#All],7,FALSE)</f>
        <v>Pyongyang, North Korea</v>
      </c>
      <c r="K224">
        <f>VLOOKUP(H224,Table1[#Data],5,FALSE)</f>
        <v>39.200158999999999</v>
      </c>
      <c r="L224">
        <f>VLOOKUP(H224,Table1[#Data],6,FALSE)</f>
        <v>125.67325599999999</v>
      </c>
      <c r="M224" t="s">
        <v>41</v>
      </c>
      <c r="N224" t="s">
        <v>454</v>
      </c>
      <c r="O224" t="s">
        <v>156</v>
      </c>
      <c r="P224" t="s">
        <v>24</v>
      </c>
      <c r="Q224" t="s">
        <v>25</v>
      </c>
      <c r="R224" s="3" t="s">
        <v>455</v>
      </c>
      <c r="S224" s="3" t="s">
        <v>456</v>
      </c>
    </row>
    <row r="225" spans="1:19" ht="101.5" x14ac:dyDescent="0.35">
      <c r="A225">
        <f t="shared" ref="A225:A231" si="12">A224+1</f>
        <v>223</v>
      </c>
      <c r="B225" s="1">
        <v>44913</v>
      </c>
      <c r="C225" s="41">
        <v>44951</v>
      </c>
      <c r="D225" s="42">
        <v>9.0972222222222218E-2</v>
      </c>
      <c r="E225" t="s">
        <v>23</v>
      </c>
      <c r="F225" t="s">
        <v>36</v>
      </c>
      <c r="H225" t="s">
        <v>72</v>
      </c>
      <c r="I225" t="str">
        <f>VLOOKUP(H225,Table1[#All],7,FALSE)</f>
        <v>Cholsan County, North Pyongan Province</v>
      </c>
      <c r="K225">
        <f>VLOOKUP(H225,Table1[#Data],5,FALSE)</f>
        <v>39.659599999999998</v>
      </c>
      <c r="L225">
        <f>VLOOKUP(H225,Table1[#Data],6,FALSE)</f>
        <v>124.70569999999999</v>
      </c>
      <c r="M225" t="s">
        <v>41</v>
      </c>
      <c r="N225" t="s">
        <v>172</v>
      </c>
      <c r="O225" t="s">
        <v>50</v>
      </c>
      <c r="P225" t="s">
        <v>24</v>
      </c>
      <c r="Q225" t="s">
        <v>25</v>
      </c>
      <c r="R225" s="3" t="s">
        <v>457</v>
      </c>
      <c r="S225" s="3" t="s">
        <v>458</v>
      </c>
    </row>
    <row r="226" spans="1:19" ht="43.5" x14ac:dyDescent="0.35">
      <c r="A226">
        <f t="shared" si="12"/>
        <v>224</v>
      </c>
      <c r="B226" s="1">
        <v>44913</v>
      </c>
      <c r="C226" s="41">
        <v>44951</v>
      </c>
      <c r="D226" s="42">
        <v>0.11944444444444445</v>
      </c>
      <c r="E226" t="s">
        <v>23</v>
      </c>
      <c r="F226" t="s">
        <v>36</v>
      </c>
      <c r="H226" t="s">
        <v>72</v>
      </c>
      <c r="I226" t="str">
        <f>VLOOKUP(H226,Table1[#All],7,FALSE)</f>
        <v>Cholsan County, North Pyongan Province</v>
      </c>
      <c r="K226">
        <f>VLOOKUP(H226,Table1[#Data],5,FALSE)</f>
        <v>39.659599999999998</v>
      </c>
      <c r="L226">
        <f>VLOOKUP(H226,Table1[#Data],6,FALSE)</f>
        <v>124.70569999999999</v>
      </c>
      <c r="M226" t="s">
        <v>41</v>
      </c>
      <c r="N226" t="s">
        <v>172</v>
      </c>
      <c r="O226" t="s">
        <v>50</v>
      </c>
      <c r="P226" t="s">
        <v>24</v>
      </c>
      <c r="Q226" t="s">
        <v>25</v>
      </c>
      <c r="R226" s="3" t="s">
        <v>257</v>
      </c>
      <c r="S226" s="3" t="s">
        <v>458</v>
      </c>
    </row>
    <row r="227" spans="1:19" ht="43.5" x14ac:dyDescent="0.35">
      <c r="A227">
        <f t="shared" si="12"/>
        <v>225</v>
      </c>
      <c r="B227" s="1">
        <v>44918</v>
      </c>
      <c r="C227" s="41">
        <v>44951</v>
      </c>
      <c r="D227" s="42">
        <v>0.31319444444444444</v>
      </c>
      <c r="E227" t="s">
        <v>23</v>
      </c>
      <c r="F227" t="s">
        <v>20</v>
      </c>
      <c r="H227" t="s">
        <v>404</v>
      </c>
      <c r="I227" t="str">
        <f>VLOOKUP(H227,Table1[#All],7,FALSE)</f>
        <v>Sunan District, Pyongyang</v>
      </c>
      <c r="K227">
        <f>VLOOKUP(H227,Table1[#Data],5,FALSE)</f>
        <v>39.20299</v>
      </c>
      <c r="L227">
        <f>VLOOKUP(H227,Table1[#Data],6,FALSE)</f>
        <v>125.70926</v>
      </c>
      <c r="M227" t="s">
        <v>41</v>
      </c>
      <c r="N227" t="s">
        <v>23</v>
      </c>
      <c r="O227" t="s">
        <v>220</v>
      </c>
      <c r="P227" t="s">
        <v>24</v>
      </c>
      <c r="Q227" t="s">
        <v>23</v>
      </c>
      <c r="R227" s="3" t="s">
        <v>459</v>
      </c>
      <c r="S227" s="3" t="s">
        <v>460</v>
      </c>
    </row>
    <row r="228" spans="1:19" ht="29" x14ac:dyDescent="0.35">
      <c r="A228">
        <f t="shared" si="12"/>
        <v>226</v>
      </c>
      <c r="B228" s="1">
        <v>44918</v>
      </c>
      <c r="C228" s="41">
        <v>44951</v>
      </c>
      <c r="D228" s="42" t="s">
        <v>23</v>
      </c>
      <c r="E228" t="s">
        <v>23</v>
      </c>
      <c r="F228" t="s">
        <v>20</v>
      </c>
      <c r="H228" t="s">
        <v>404</v>
      </c>
      <c r="I228" t="str">
        <f>VLOOKUP(H228,Table1[#All],7,FALSE)</f>
        <v>Sunan District, Pyongyang</v>
      </c>
      <c r="K228">
        <f>VLOOKUP(H228,Table1[#Data],5,FALSE)</f>
        <v>39.20299</v>
      </c>
      <c r="L228">
        <f>VLOOKUP(H228,Table1[#Data],6,FALSE)</f>
        <v>125.70926</v>
      </c>
      <c r="M228" t="s">
        <v>41</v>
      </c>
      <c r="N228" t="s">
        <v>248</v>
      </c>
      <c r="O228" t="s">
        <v>388</v>
      </c>
      <c r="P228" t="s">
        <v>24</v>
      </c>
      <c r="Q228" t="s">
        <v>23</v>
      </c>
      <c r="R228" s="3" t="s">
        <v>257</v>
      </c>
      <c r="S228" s="3" t="s">
        <v>460</v>
      </c>
    </row>
    <row r="229" spans="1:19" ht="58" x14ac:dyDescent="0.35">
      <c r="A229">
        <f t="shared" si="12"/>
        <v>227</v>
      </c>
      <c r="B229" s="1">
        <v>44925</v>
      </c>
      <c r="C229" s="41">
        <v>44951</v>
      </c>
      <c r="D229" s="42">
        <v>0.9590277777777777</v>
      </c>
      <c r="E229" t="s">
        <v>260</v>
      </c>
      <c r="F229" t="s">
        <v>20</v>
      </c>
      <c r="H229" t="s">
        <v>461</v>
      </c>
      <c r="I229" t="str">
        <f>VLOOKUP(H229,Table1[#All],7,FALSE)</f>
        <v>Chunghwa County, North Hwanghae</v>
      </c>
      <c r="K229">
        <f>VLOOKUP(H229,Table1[#Data],5,FALSE)</f>
        <v>38.875</v>
      </c>
      <c r="L229">
        <f>VLOOKUP(H229,Table1[#Data],6,FALSE)</f>
        <v>125.926</v>
      </c>
      <c r="M229" t="s">
        <v>41</v>
      </c>
      <c r="N229" t="s">
        <v>101</v>
      </c>
      <c r="O229" t="s">
        <v>388</v>
      </c>
      <c r="P229" t="s">
        <v>24</v>
      </c>
      <c r="Q229" t="s">
        <v>25</v>
      </c>
      <c r="R229" s="3" t="s">
        <v>462</v>
      </c>
      <c r="S229" s="3" t="s">
        <v>463</v>
      </c>
    </row>
    <row r="230" spans="1:19" ht="43.5" x14ac:dyDescent="0.35">
      <c r="A230">
        <f t="shared" si="12"/>
        <v>228</v>
      </c>
      <c r="B230" s="1">
        <v>44925</v>
      </c>
      <c r="C230" s="41">
        <v>44951</v>
      </c>
      <c r="D230" s="42">
        <v>0.96805555555555556</v>
      </c>
      <c r="E230" t="s">
        <v>260</v>
      </c>
      <c r="F230" t="s">
        <v>20</v>
      </c>
      <c r="H230" t="s">
        <v>461</v>
      </c>
      <c r="I230" t="str">
        <f>VLOOKUP(H230,Table1[#All],7,FALSE)</f>
        <v>Chunghwa County, North Hwanghae</v>
      </c>
      <c r="K230">
        <f>VLOOKUP(H230,Table1[#Data],5,FALSE)</f>
        <v>38.875</v>
      </c>
      <c r="L230">
        <f>VLOOKUP(H230,Table1[#Data],6,FALSE)</f>
        <v>125.926</v>
      </c>
      <c r="M230" t="s">
        <v>41</v>
      </c>
      <c r="N230" t="s">
        <v>101</v>
      </c>
      <c r="O230" t="s">
        <v>388</v>
      </c>
      <c r="P230" t="s">
        <v>24</v>
      </c>
      <c r="Q230" t="s">
        <v>25</v>
      </c>
      <c r="R230" s="3" t="s">
        <v>292</v>
      </c>
      <c r="S230" s="3" t="s">
        <v>463</v>
      </c>
    </row>
    <row r="231" spans="1:19" ht="43.5" x14ac:dyDescent="0.35">
      <c r="A231">
        <f t="shared" si="12"/>
        <v>229</v>
      </c>
      <c r="B231" s="1">
        <v>44925</v>
      </c>
      <c r="C231" s="41">
        <v>44951</v>
      </c>
      <c r="D231" s="42">
        <v>0.96875</v>
      </c>
      <c r="E231" t="s">
        <v>260</v>
      </c>
      <c r="F231" t="s">
        <v>20</v>
      </c>
      <c r="H231" t="s">
        <v>461</v>
      </c>
      <c r="I231" t="str">
        <f>VLOOKUP(H231,Table1[#All],7,FALSE)</f>
        <v>Chunghwa County, North Hwanghae</v>
      </c>
      <c r="K231">
        <f>VLOOKUP(H231,Table1[#Data],5,FALSE)</f>
        <v>38.875</v>
      </c>
      <c r="L231">
        <f>VLOOKUP(H231,Table1[#Data],6,FALSE)</f>
        <v>125.926</v>
      </c>
      <c r="M231" t="s">
        <v>41</v>
      </c>
      <c r="N231" t="s">
        <v>101</v>
      </c>
      <c r="O231" t="s">
        <v>388</v>
      </c>
      <c r="P231" t="s">
        <v>24</v>
      </c>
      <c r="Q231" t="s">
        <v>25</v>
      </c>
      <c r="R231" s="3" t="s">
        <v>293</v>
      </c>
      <c r="S231" s="3" t="s">
        <v>463</v>
      </c>
    </row>
    <row r="232" spans="1:19" ht="102.65" customHeight="1" x14ac:dyDescent="0.35">
      <c r="A232">
        <f t="shared" ref="A232:A243" si="13">A231+1</f>
        <v>230</v>
      </c>
      <c r="B232" s="1">
        <v>44975</v>
      </c>
      <c r="C232" s="41">
        <v>44986</v>
      </c>
      <c r="D232" s="42">
        <v>0.34791666666666665</v>
      </c>
      <c r="E232" t="s">
        <v>232</v>
      </c>
      <c r="F232" t="s">
        <v>206</v>
      </c>
      <c r="H232" t="s">
        <v>223</v>
      </c>
      <c r="I232" t="str">
        <f>VLOOKUP(H232,Table1[#All],7,FALSE)</f>
        <v>Pyongyang, North Korea</v>
      </c>
      <c r="K232">
        <f>VLOOKUP(H232,Table1[#Data],5,FALSE)</f>
        <v>39.200158999999999</v>
      </c>
      <c r="L232">
        <f>VLOOKUP(H232,Table1[#Data],6,FALSE)</f>
        <v>125.67325599999999</v>
      </c>
      <c r="M232" t="s">
        <v>41</v>
      </c>
      <c r="N232" t="s">
        <v>464</v>
      </c>
      <c r="O232" t="s">
        <v>465</v>
      </c>
      <c r="P232" t="s">
        <v>24</v>
      </c>
      <c r="Q232" t="s">
        <v>25</v>
      </c>
      <c r="R232" s="3" t="s">
        <v>466</v>
      </c>
      <c r="S232" s="3" t="s">
        <v>467</v>
      </c>
    </row>
    <row r="233" spans="1:19" ht="87" x14ac:dyDescent="0.35">
      <c r="A233">
        <f t="shared" si="13"/>
        <v>231</v>
      </c>
      <c r="B233" s="1">
        <v>44976</v>
      </c>
      <c r="C233" s="41">
        <v>44986</v>
      </c>
      <c r="D233" s="42">
        <v>0.9159722222222223</v>
      </c>
      <c r="E233" t="s">
        <v>260</v>
      </c>
      <c r="F233" t="s">
        <v>20</v>
      </c>
      <c r="H233" t="s">
        <v>447</v>
      </c>
      <c r="I233" t="str">
        <f>VLOOKUP(H233,Table1[#All],7,FALSE)</f>
        <v>Sukchon, South Pyongan Province</v>
      </c>
      <c r="K233">
        <f>VLOOKUP(H233,Table1[#Data],5,FALSE)</f>
        <v>39.42</v>
      </c>
      <c r="L233">
        <f>VLOOKUP(H233,Table1[#Data],6,FALSE)</f>
        <v>125.63</v>
      </c>
      <c r="M233" t="s">
        <v>41</v>
      </c>
      <c r="N233" t="s">
        <v>101</v>
      </c>
      <c r="O233" t="s">
        <v>147</v>
      </c>
      <c r="P233" t="s">
        <v>24</v>
      </c>
      <c r="Q233" t="s">
        <v>25</v>
      </c>
      <c r="R233" s="3" t="s">
        <v>468</v>
      </c>
      <c r="S233" s="3" t="s">
        <v>469</v>
      </c>
    </row>
    <row r="234" spans="1:19" ht="43.5" x14ac:dyDescent="0.35">
      <c r="A234">
        <f t="shared" si="13"/>
        <v>232</v>
      </c>
      <c r="B234" s="1">
        <v>44976</v>
      </c>
      <c r="C234" s="41">
        <v>44986</v>
      </c>
      <c r="D234" s="42">
        <v>0.92361111111111116</v>
      </c>
      <c r="E234" t="s">
        <v>260</v>
      </c>
      <c r="F234" t="s">
        <v>20</v>
      </c>
      <c r="H234" t="s">
        <v>447</v>
      </c>
      <c r="I234" t="str">
        <f>VLOOKUP(H234,Table1[#All],7,FALSE)</f>
        <v>Sukchon, South Pyongan Province</v>
      </c>
      <c r="K234">
        <f>VLOOKUP(H234,Table1[#Data],5,FALSE)</f>
        <v>39.42</v>
      </c>
      <c r="L234">
        <f>VLOOKUP(H234,Table1[#Data],6,FALSE)</f>
        <v>125.63</v>
      </c>
      <c r="M234" t="s">
        <v>41</v>
      </c>
      <c r="N234" t="s">
        <v>248</v>
      </c>
      <c r="O234" t="s">
        <v>388</v>
      </c>
      <c r="P234" t="s">
        <v>24</v>
      </c>
      <c r="Q234" t="s">
        <v>25</v>
      </c>
      <c r="R234" s="3" t="s">
        <v>257</v>
      </c>
      <c r="S234" s="3" t="s">
        <v>469</v>
      </c>
    </row>
    <row r="235" spans="1:19" ht="101.5" x14ac:dyDescent="0.35">
      <c r="A235">
        <f t="shared" si="13"/>
        <v>233</v>
      </c>
      <c r="B235" s="1">
        <v>44994</v>
      </c>
      <c r="C235" s="41">
        <v>44994</v>
      </c>
      <c r="D235" s="42">
        <v>0.3888888888888889</v>
      </c>
      <c r="E235" t="s">
        <v>370</v>
      </c>
      <c r="F235" t="s">
        <v>20</v>
      </c>
      <c r="H235" t="s">
        <v>470</v>
      </c>
      <c r="I235" t="str">
        <f>VLOOKUP(H235,Table1[#All],7,FALSE)</f>
        <v>South Pyongan Province</v>
      </c>
      <c r="K235">
        <f>VLOOKUP(H235,Table1[#Data],5,FALSE)</f>
        <v>38.906999999999996</v>
      </c>
      <c r="L235">
        <f>VLOOKUP(H235,Table1[#Data],6,FALSE)</f>
        <v>125.44</v>
      </c>
      <c r="M235" t="s">
        <v>429</v>
      </c>
      <c r="N235" t="s">
        <v>23</v>
      </c>
      <c r="O235" t="s">
        <v>23</v>
      </c>
      <c r="P235" t="s">
        <v>24</v>
      </c>
      <c r="Q235" t="s">
        <v>25</v>
      </c>
      <c r="R235" s="3" t="s">
        <v>471</v>
      </c>
      <c r="S235" s="3" t="s">
        <v>472</v>
      </c>
    </row>
    <row r="236" spans="1:19" ht="43.5" x14ac:dyDescent="0.35">
      <c r="A236">
        <f t="shared" si="13"/>
        <v>234</v>
      </c>
      <c r="B236" s="1">
        <v>44994</v>
      </c>
      <c r="C236" s="41">
        <v>45008</v>
      </c>
      <c r="D236" s="42">
        <v>0.3888888888888889</v>
      </c>
      <c r="E236" t="s">
        <v>370</v>
      </c>
      <c r="F236" t="s">
        <v>20</v>
      </c>
      <c r="H236" t="s">
        <v>470</v>
      </c>
      <c r="I236" t="str">
        <f>VLOOKUP(H236,Table1[#All],7,FALSE)</f>
        <v>South Pyongan Province</v>
      </c>
      <c r="K236">
        <f>VLOOKUP(H236,Table1[#Data],5,FALSE)</f>
        <v>38.906999999999996</v>
      </c>
      <c r="L236">
        <f>VLOOKUP(H236,Table1[#Data],6,FALSE)</f>
        <v>125.44</v>
      </c>
      <c r="M236" t="s">
        <v>429</v>
      </c>
      <c r="N236" t="s">
        <v>23</v>
      </c>
      <c r="O236" t="s">
        <v>23</v>
      </c>
      <c r="P236" t="s">
        <v>24</v>
      </c>
      <c r="Q236" t="s">
        <v>25</v>
      </c>
      <c r="R236" s="3" t="s">
        <v>473</v>
      </c>
      <c r="S236" s="3" t="s">
        <v>474</v>
      </c>
    </row>
    <row r="237" spans="1:19" ht="43.5" x14ac:dyDescent="0.35">
      <c r="A237">
        <f t="shared" si="13"/>
        <v>235</v>
      </c>
      <c r="B237" s="1">
        <v>44994</v>
      </c>
      <c r="C237" s="41">
        <v>45008</v>
      </c>
      <c r="D237" s="42">
        <v>0.3888888888888889</v>
      </c>
      <c r="E237" t="s">
        <v>370</v>
      </c>
      <c r="F237" t="s">
        <v>20</v>
      </c>
      <c r="H237" t="s">
        <v>470</v>
      </c>
      <c r="I237" t="str">
        <f>VLOOKUP(H237,Table1[#All],7,FALSE)</f>
        <v>South Pyongan Province</v>
      </c>
      <c r="K237">
        <f>VLOOKUP(H237,Table1[#Data],5,FALSE)</f>
        <v>38.906999999999996</v>
      </c>
      <c r="L237">
        <f>VLOOKUP(H237,Table1[#Data],6,FALSE)</f>
        <v>125.44</v>
      </c>
      <c r="M237" t="s">
        <v>429</v>
      </c>
      <c r="N237" t="s">
        <v>23</v>
      </c>
      <c r="O237" t="s">
        <v>23</v>
      </c>
      <c r="P237" t="s">
        <v>24</v>
      </c>
      <c r="Q237" t="s">
        <v>25</v>
      </c>
      <c r="R237" s="3" t="s">
        <v>475</v>
      </c>
      <c r="S237" s="3" t="s">
        <v>476</v>
      </c>
    </row>
    <row r="238" spans="1:19" ht="43.5" x14ac:dyDescent="0.35">
      <c r="A238">
        <f t="shared" si="13"/>
        <v>236</v>
      </c>
      <c r="B238" s="1">
        <v>44994</v>
      </c>
      <c r="C238" s="41">
        <v>45008</v>
      </c>
      <c r="D238" s="42">
        <v>0.3888888888888889</v>
      </c>
      <c r="E238" t="s">
        <v>370</v>
      </c>
      <c r="F238" t="s">
        <v>20</v>
      </c>
      <c r="H238" t="s">
        <v>470</v>
      </c>
      <c r="I238" t="str">
        <f>VLOOKUP(H238,Table1[#All],7,FALSE)</f>
        <v>South Pyongan Province</v>
      </c>
      <c r="K238">
        <f>VLOOKUP(H238,Table1[#Data],5,FALSE)</f>
        <v>38.906999999999996</v>
      </c>
      <c r="L238">
        <f>VLOOKUP(H238,Table1[#Data],6,FALSE)</f>
        <v>125.44</v>
      </c>
      <c r="M238" t="s">
        <v>429</v>
      </c>
      <c r="N238" t="s">
        <v>23</v>
      </c>
      <c r="O238" t="s">
        <v>23</v>
      </c>
      <c r="P238" t="s">
        <v>24</v>
      </c>
      <c r="Q238" t="s">
        <v>25</v>
      </c>
      <c r="R238" s="3" t="s">
        <v>477</v>
      </c>
      <c r="S238" s="3" t="s">
        <v>478</v>
      </c>
    </row>
    <row r="239" spans="1:19" ht="43.5" x14ac:dyDescent="0.35">
      <c r="A239">
        <f t="shared" si="13"/>
        <v>237</v>
      </c>
      <c r="B239" s="1">
        <v>44994</v>
      </c>
      <c r="C239" s="41">
        <v>45008</v>
      </c>
      <c r="D239" s="42">
        <v>0.3888888888888889</v>
      </c>
      <c r="E239" t="s">
        <v>370</v>
      </c>
      <c r="F239" t="s">
        <v>20</v>
      </c>
      <c r="H239" t="s">
        <v>470</v>
      </c>
      <c r="I239" t="str">
        <f>VLOOKUP(H239,Table1[#All],7,FALSE)</f>
        <v>South Pyongan Province</v>
      </c>
      <c r="K239">
        <f>VLOOKUP(H239,Table1[#Data],5,FALSE)</f>
        <v>38.906999999999996</v>
      </c>
      <c r="L239">
        <f>VLOOKUP(H239,Table1[#Data],6,FALSE)</f>
        <v>125.44</v>
      </c>
      <c r="M239" t="s">
        <v>429</v>
      </c>
      <c r="N239" t="s">
        <v>23</v>
      </c>
      <c r="O239" t="s">
        <v>23</v>
      </c>
      <c r="P239" t="s">
        <v>24</v>
      </c>
      <c r="Q239" t="s">
        <v>25</v>
      </c>
      <c r="R239" s="3" t="s">
        <v>479</v>
      </c>
      <c r="S239" s="3" t="s">
        <v>480</v>
      </c>
    </row>
    <row r="240" spans="1:19" ht="43.5" x14ac:dyDescent="0.35">
      <c r="A240">
        <f t="shared" si="13"/>
        <v>238</v>
      </c>
      <c r="B240" s="1">
        <v>44994</v>
      </c>
      <c r="C240" s="41">
        <v>45008</v>
      </c>
      <c r="D240" s="42">
        <v>0.3888888888888889</v>
      </c>
      <c r="E240" t="s">
        <v>370</v>
      </c>
      <c r="F240" t="s">
        <v>20</v>
      </c>
      <c r="H240" t="s">
        <v>470</v>
      </c>
      <c r="I240" t="str">
        <f>VLOOKUP(H240,Table1[#All],7,FALSE)</f>
        <v>South Pyongan Province</v>
      </c>
      <c r="K240">
        <f>VLOOKUP(H240,Table1[#Data],5,FALSE)</f>
        <v>38.906999999999996</v>
      </c>
      <c r="L240">
        <f>VLOOKUP(H240,Table1[#Data],6,FALSE)</f>
        <v>125.44</v>
      </c>
      <c r="M240" t="s">
        <v>429</v>
      </c>
      <c r="N240" t="s">
        <v>23</v>
      </c>
      <c r="O240" t="s">
        <v>23</v>
      </c>
      <c r="P240" t="s">
        <v>24</v>
      </c>
      <c r="Q240" t="s">
        <v>25</v>
      </c>
      <c r="R240" s="3" t="s">
        <v>481</v>
      </c>
      <c r="S240" s="3" t="s">
        <v>482</v>
      </c>
    </row>
    <row r="241" spans="1:19" ht="87" x14ac:dyDescent="0.35">
      <c r="A241">
        <f t="shared" si="13"/>
        <v>239</v>
      </c>
      <c r="B241" s="1">
        <v>44998</v>
      </c>
      <c r="C241" s="41">
        <v>45008</v>
      </c>
      <c r="D241" s="42">
        <v>0.94513888888888886</v>
      </c>
      <c r="E241" t="s">
        <v>241</v>
      </c>
      <c r="F241" t="s">
        <v>20</v>
      </c>
      <c r="H241" t="s">
        <v>483</v>
      </c>
      <c r="I241" t="str">
        <f>VLOOKUP(H241,Table1[#All],7,FALSE)</f>
        <v>Jangyon, Jangyon County, South Hwanghae Province</v>
      </c>
      <c r="K241">
        <f>VLOOKUP(H241,Table1[#Data],5,FALSE)</f>
        <v>38.274999999999999</v>
      </c>
      <c r="L241">
        <f>VLOOKUP(H241,Table1[#Data],6,FALSE)</f>
        <v>125.071</v>
      </c>
      <c r="M241" t="s">
        <v>41</v>
      </c>
      <c r="N241" t="s">
        <v>23</v>
      </c>
      <c r="O241" t="s">
        <v>356</v>
      </c>
      <c r="P241" t="s">
        <v>24</v>
      </c>
      <c r="Q241" t="s">
        <v>25</v>
      </c>
      <c r="R241" s="3" t="s">
        <v>484</v>
      </c>
      <c r="S241" s="3" t="s">
        <v>485</v>
      </c>
    </row>
    <row r="242" spans="1:19" ht="58" x14ac:dyDescent="0.35">
      <c r="A242">
        <f t="shared" si="13"/>
        <v>240</v>
      </c>
      <c r="B242" s="1">
        <v>44998</v>
      </c>
      <c r="C242" s="41">
        <v>45008</v>
      </c>
      <c r="D242" s="42">
        <v>0.95208333333333339</v>
      </c>
      <c r="E242" t="s">
        <v>241</v>
      </c>
      <c r="F242" t="s">
        <v>20</v>
      </c>
      <c r="H242" t="s">
        <v>483</v>
      </c>
      <c r="I242" t="str">
        <f>VLOOKUP(H242,Table1[#All],7,FALSE)</f>
        <v>Jangyon, Jangyon County, South Hwanghae Province</v>
      </c>
      <c r="K242">
        <f>VLOOKUP(H242,Table1[#Data],5,FALSE)</f>
        <v>38.274999999999999</v>
      </c>
      <c r="L242">
        <f>VLOOKUP(H242,Table1[#Data],6,FALSE)</f>
        <v>125.071</v>
      </c>
      <c r="M242" t="s">
        <v>41</v>
      </c>
      <c r="N242" t="s">
        <v>23</v>
      </c>
      <c r="O242" t="s">
        <v>356</v>
      </c>
      <c r="P242" t="s">
        <v>24</v>
      </c>
      <c r="Q242" t="s">
        <v>25</v>
      </c>
      <c r="R242" s="3" t="s">
        <v>257</v>
      </c>
      <c r="S242" s="3" t="s">
        <v>485</v>
      </c>
    </row>
    <row r="243" spans="1:19" ht="116" x14ac:dyDescent="0.35">
      <c r="A243">
        <f t="shared" si="13"/>
        <v>241</v>
      </c>
      <c r="B243" s="1">
        <v>45000</v>
      </c>
      <c r="C243" s="41">
        <v>45008</v>
      </c>
      <c r="D243" s="42">
        <v>0.92291666666666661</v>
      </c>
      <c r="E243" t="s">
        <v>363</v>
      </c>
      <c r="F243" t="s">
        <v>206</v>
      </c>
      <c r="H243" t="s">
        <v>223</v>
      </c>
      <c r="I243" t="str">
        <f>VLOOKUP(H243,Table1[#All],7,FALSE)</f>
        <v>Pyongyang, North Korea</v>
      </c>
      <c r="K243">
        <f>VLOOKUP(H243,Table1[#Data],5,FALSE)</f>
        <v>39.200158999999999</v>
      </c>
      <c r="L243">
        <f>VLOOKUP(H243,Table1[#Data],6,FALSE)</f>
        <v>125.67325599999999</v>
      </c>
      <c r="M243" t="s">
        <v>41</v>
      </c>
      <c r="N243" t="s">
        <v>486</v>
      </c>
      <c r="O243" t="s">
        <v>156</v>
      </c>
      <c r="P243" t="s">
        <v>24</v>
      </c>
      <c r="Q243" t="s">
        <v>25</v>
      </c>
      <c r="R243" s="3" t="s">
        <v>487</v>
      </c>
      <c r="S243" s="3" t="s">
        <v>488</v>
      </c>
    </row>
    <row r="244" spans="1:19" ht="130.5" x14ac:dyDescent="0.35">
      <c r="A244">
        <f t="shared" ref="A244:A251" si="14">A243+1</f>
        <v>242</v>
      </c>
      <c r="B244" s="1">
        <v>45004</v>
      </c>
      <c r="C244" s="41">
        <v>45008</v>
      </c>
      <c r="D244" s="42">
        <v>8.6805555555555566E-2</v>
      </c>
      <c r="E244" t="s">
        <v>489</v>
      </c>
      <c r="F244" t="s">
        <v>20</v>
      </c>
      <c r="H244" t="s">
        <v>72</v>
      </c>
      <c r="I244" t="str">
        <f>VLOOKUP(H244,Table1[#All],7,FALSE)</f>
        <v>Cholsan County, North Pyongan Province</v>
      </c>
      <c r="K244">
        <f>VLOOKUP(H244,Table1[#Data],5,FALSE)</f>
        <v>39.659599999999998</v>
      </c>
      <c r="L244">
        <f>VLOOKUP(H244,Table1[#Data],6,FALSE)</f>
        <v>124.70569999999999</v>
      </c>
      <c r="M244" t="s">
        <v>41</v>
      </c>
      <c r="N244" t="s">
        <v>248</v>
      </c>
      <c r="O244" t="s">
        <v>130</v>
      </c>
      <c r="P244" t="s">
        <v>24</v>
      </c>
      <c r="Q244" t="s">
        <v>25</v>
      </c>
      <c r="R244" s="3" t="s">
        <v>490</v>
      </c>
      <c r="S244" s="3" t="s">
        <v>491</v>
      </c>
    </row>
    <row r="245" spans="1:19" ht="119.5" customHeight="1" x14ac:dyDescent="0.35">
      <c r="A245">
        <f t="shared" si="14"/>
        <v>243</v>
      </c>
      <c r="B245" s="1">
        <v>45011</v>
      </c>
      <c r="C245" s="41">
        <v>45035</v>
      </c>
      <c r="D245" s="42">
        <v>0.94930555555555562</v>
      </c>
      <c r="E245" t="s">
        <v>241</v>
      </c>
      <c r="F245" t="s">
        <v>20</v>
      </c>
      <c r="H245" t="s">
        <v>461</v>
      </c>
      <c r="I245" t="str">
        <f>VLOOKUP(H245,Table1[#All],7,FALSE)</f>
        <v>Chunghwa County, North Hwanghae</v>
      </c>
      <c r="K245">
        <f>VLOOKUP(H245,Table1[#Data],5,FALSE)</f>
        <v>38.875</v>
      </c>
      <c r="L245">
        <f>VLOOKUP(H245,Table1[#Data],6,FALSE)</f>
        <v>125.926</v>
      </c>
      <c r="M245" t="s">
        <v>41</v>
      </c>
      <c r="N245" t="s">
        <v>248</v>
      </c>
      <c r="O245" t="s">
        <v>388</v>
      </c>
      <c r="P245" t="s">
        <v>24</v>
      </c>
      <c r="Q245" t="s">
        <v>25</v>
      </c>
      <c r="R245" s="3" t="s">
        <v>492</v>
      </c>
      <c r="S245" s="3" t="s">
        <v>493</v>
      </c>
    </row>
    <row r="246" spans="1:19" ht="72" customHeight="1" x14ac:dyDescent="0.35">
      <c r="A246">
        <f t="shared" si="14"/>
        <v>244</v>
      </c>
      <c r="B246" s="1">
        <v>45011</v>
      </c>
      <c r="C246" s="41">
        <v>45035</v>
      </c>
      <c r="D246" s="42">
        <v>0.95624999999999993</v>
      </c>
      <c r="E246" t="s">
        <v>241</v>
      </c>
      <c r="F246" t="s">
        <v>20</v>
      </c>
      <c r="H246" t="s">
        <v>461</v>
      </c>
      <c r="I246" t="str">
        <f>VLOOKUP(H246,Table1[#All],7,FALSE)</f>
        <v>Chunghwa County, North Hwanghae</v>
      </c>
      <c r="K246">
        <f>VLOOKUP(H246,Table1[#Data],5,FALSE)</f>
        <v>38.875</v>
      </c>
      <c r="L246">
        <f>VLOOKUP(H246,Table1[#Data],6,FALSE)</f>
        <v>125.926</v>
      </c>
      <c r="M246" t="s">
        <v>41</v>
      </c>
      <c r="N246" t="s">
        <v>248</v>
      </c>
      <c r="O246" t="s">
        <v>388</v>
      </c>
      <c r="P246" t="s">
        <v>24</v>
      </c>
      <c r="Q246" t="s">
        <v>25</v>
      </c>
      <c r="R246" s="49" t="s">
        <v>257</v>
      </c>
      <c r="S246" s="3" t="s">
        <v>493</v>
      </c>
    </row>
    <row r="247" spans="1:19" ht="174" customHeight="1" x14ac:dyDescent="0.35">
      <c r="A247">
        <f t="shared" si="14"/>
        <v>245</v>
      </c>
      <c r="B247" s="1">
        <v>45028</v>
      </c>
      <c r="C247" s="41">
        <v>45035</v>
      </c>
      <c r="D247" s="38">
        <v>0.93194444444444446</v>
      </c>
      <c r="E247" t="s">
        <v>494</v>
      </c>
      <c r="F247" t="s">
        <v>206</v>
      </c>
      <c r="H247" t="s">
        <v>495</v>
      </c>
      <c r="I247" t="str">
        <f>VLOOKUP(H247,Table1[#All],7,FALSE)</f>
        <v>Samsok District, Pyongyang</v>
      </c>
      <c r="K247">
        <f>VLOOKUP(H247,Table1[#Data],5,FALSE)</f>
        <v>39.112000000000002</v>
      </c>
      <c r="L247">
        <f>VLOOKUP(H247,Table1[#Data],6,FALSE)</f>
        <v>125.998</v>
      </c>
      <c r="M247" t="s">
        <v>41</v>
      </c>
      <c r="N247" t="s">
        <v>23</v>
      </c>
      <c r="O247" t="s">
        <v>156</v>
      </c>
      <c r="P247" t="s">
        <v>24</v>
      </c>
      <c r="Q247" t="s">
        <v>25</v>
      </c>
      <c r="R247" s="3" t="s">
        <v>496</v>
      </c>
      <c r="S247" s="3" t="s">
        <v>497</v>
      </c>
    </row>
    <row r="248" spans="1:19" ht="130.5" x14ac:dyDescent="0.35">
      <c r="A248">
        <f t="shared" si="14"/>
        <v>246</v>
      </c>
      <c r="B248" s="1">
        <v>45076</v>
      </c>
      <c r="C248" s="41">
        <v>45216</v>
      </c>
      <c r="D248" s="42">
        <v>0.90138888888888891</v>
      </c>
      <c r="E248" t="s">
        <v>498</v>
      </c>
      <c r="F248" t="s">
        <v>54</v>
      </c>
      <c r="H248" t="s">
        <v>72</v>
      </c>
      <c r="I248" t="str">
        <f>VLOOKUP(H248,Table1[#All],7,FALSE)</f>
        <v>Cholsan County, North Pyongan Province</v>
      </c>
      <c r="K248">
        <f>VLOOKUP(H248,Table1[#Data],5,FALSE)</f>
        <v>39.659599999999998</v>
      </c>
      <c r="L248">
        <f>VLOOKUP(H248,Table1[#Data],6,FALSE)</f>
        <v>124.70569999999999</v>
      </c>
      <c r="M248" t="s">
        <v>429</v>
      </c>
      <c r="N248" t="s">
        <v>23</v>
      </c>
      <c r="O248" t="s">
        <v>23</v>
      </c>
      <c r="P248" t="s">
        <v>24</v>
      </c>
      <c r="Q248" t="s">
        <v>31</v>
      </c>
      <c r="R248" s="3" t="s">
        <v>499</v>
      </c>
      <c r="S248" s="3" t="s">
        <v>500</v>
      </c>
    </row>
    <row r="249" spans="1:19" ht="87" x14ac:dyDescent="0.35">
      <c r="A249">
        <f t="shared" si="14"/>
        <v>247</v>
      </c>
      <c r="B249" s="1">
        <v>45092</v>
      </c>
      <c r="C249" s="41">
        <v>45216</v>
      </c>
      <c r="D249" s="42">
        <v>0.43333333333333335</v>
      </c>
      <c r="E249" t="s">
        <v>23</v>
      </c>
      <c r="F249" t="s">
        <v>20</v>
      </c>
      <c r="H249" t="s">
        <v>404</v>
      </c>
      <c r="I249" t="str">
        <f>VLOOKUP(H249,Table1[#All],7,FALSE)</f>
        <v>Sunan District, Pyongyang</v>
      </c>
      <c r="K249">
        <f>VLOOKUP(H249,Table1[#Data],5,FALSE)</f>
        <v>39.20299</v>
      </c>
      <c r="L249">
        <f>VLOOKUP(H249,Table1[#Data],6,FALSE)</f>
        <v>125.70926</v>
      </c>
      <c r="M249" t="s">
        <v>41</v>
      </c>
      <c r="N249" t="s">
        <v>248</v>
      </c>
      <c r="O249" t="s">
        <v>501</v>
      </c>
      <c r="P249" t="s">
        <v>24</v>
      </c>
      <c r="Q249" t="s">
        <v>23</v>
      </c>
      <c r="R249" s="3" t="s">
        <v>502</v>
      </c>
      <c r="S249" s="3" t="s">
        <v>503</v>
      </c>
    </row>
    <row r="250" spans="1:19" ht="58" x14ac:dyDescent="0.35">
      <c r="A250">
        <f t="shared" si="14"/>
        <v>248</v>
      </c>
      <c r="B250" s="1">
        <v>45092</v>
      </c>
      <c r="C250" s="41">
        <v>45216</v>
      </c>
      <c r="D250" s="42">
        <v>0.44166666666666665</v>
      </c>
      <c r="E250" t="s">
        <v>23</v>
      </c>
      <c r="F250" t="s">
        <v>20</v>
      </c>
      <c r="H250" t="s">
        <v>404</v>
      </c>
      <c r="I250" t="str">
        <f>VLOOKUP(H250,Table1[#All],7,FALSE)</f>
        <v>Sunan District, Pyongyang</v>
      </c>
      <c r="K250">
        <f>VLOOKUP(H250,Table1[#Data],5,FALSE)</f>
        <v>39.20299</v>
      </c>
      <c r="L250">
        <f>VLOOKUP(H250,Table1[#Data],6,FALSE)</f>
        <v>125.70926</v>
      </c>
      <c r="M250" t="s">
        <v>41</v>
      </c>
      <c r="N250" t="s">
        <v>248</v>
      </c>
      <c r="O250" t="s">
        <v>465</v>
      </c>
      <c r="P250" t="s">
        <v>24</v>
      </c>
      <c r="Q250" t="s">
        <v>23</v>
      </c>
      <c r="R250" s="3" t="s">
        <v>257</v>
      </c>
      <c r="S250" s="3" t="s">
        <v>503</v>
      </c>
    </row>
    <row r="251" spans="1:19" ht="101.5" x14ac:dyDescent="0.35">
      <c r="A251">
        <f t="shared" si="14"/>
        <v>249</v>
      </c>
      <c r="B251" s="1">
        <v>45119</v>
      </c>
      <c r="C251" s="41">
        <v>45216</v>
      </c>
      <c r="D251" s="42">
        <v>4.0972222222222222E-2</v>
      </c>
      <c r="E251" t="s">
        <v>494</v>
      </c>
      <c r="F251" t="s">
        <v>206</v>
      </c>
      <c r="H251" t="s">
        <v>495</v>
      </c>
      <c r="I251" t="str">
        <f>VLOOKUP(H251,Table1[#All],7,FALSE)</f>
        <v>Samsok District, Pyongyang</v>
      </c>
      <c r="K251">
        <f>VLOOKUP(H251,Table1[#Data],5,FALSE)</f>
        <v>39.112000000000002</v>
      </c>
      <c r="L251">
        <f>VLOOKUP(H251,Table1[#Data],6,FALSE)</f>
        <v>125.998</v>
      </c>
      <c r="M251" t="s">
        <v>41</v>
      </c>
      <c r="N251" t="s">
        <v>504</v>
      </c>
      <c r="O251" t="s">
        <v>505</v>
      </c>
      <c r="P251" t="s">
        <v>24</v>
      </c>
      <c r="Q251" t="s">
        <v>25</v>
      </c>
      <c r="R251" s="3" t="s">
        <v>506</v>
      </c>
      <c r="S251" s="3" t="s">
        <v>507</v>
      </c>
    </row>
    <row r="252" spans="1:19" ht="87" x14ac:dyDescent="0.35">
      <c r="A252">
        <f t="shared" ref="A252:A253" si="15">A251+1</f>
        <v>250</v>
      </c>
      <c r="B252" s="1">
        <v>45125</v>
      </c>
      <c r="C252" s="41">
        <v>45216</v>
      </c>
      <c r="D252" s="42">
        <v>0.77013888888888893</v>
      </c>
      <c r="E252" t="s">
        <v>23</v>
      </c>
      <c r="F252" t="s">
        <v>20</v>
      </c>
      <c r="H252" t="s">
        <v>404</v>
      </c>
      <c r="I252" t="str">
        <f>VLOOKUP(H252,Table1[#All],7,FALSE)</f>
        <v>Sunan District, Pyongyang</v>
      </c>
      <c r="K252">
        <f>VLOOKUP(H252,Table1[#Data],5,FALSE)</f>
        <v>39.20299</v>
      </c>
      <c r="L252">
        <f>VLOOKUP(H252,Table1[#Data],6,FALSE)</f>
        <v>125.70926</v>
      </c>
      <c r="M252" t="s">
        <v>41</v>
      </c>
      <c r="N252" t="s">
        <v>248</v>
      </c>
      <c r="O252" t="s">
        <v>172</v>
      </c>
      <c r="P252" t="s">
        <v>24</v>
      </c>
      <c r="Q252" t="s">
        <v>23</v>
      </c>
      <c r="R252" s="3" t="s">
        <v>508</v>
      </c>
      <c r="S252" s="3" t="s">
        <v>509</v>
      </c>
    </row>
    <row r="253" spans="1:19" ht="43.5" x14ac:dyDescent="0.35">
      <c r="A253">
        <f t="shared" si="15"/>
        <v>251</v>
      </c>
      <c r="B253" s="1">
        <v>45125</v>
      </c>
      <c r="C253" s="41">
        <v>45216</v>
      </c>
      <c r="D253" s="42">
        <v>0.78125</v>
      </c>
      <c r="E253" t="s">
        <v>23</v>
      </c>
      <c r="F253" t="s">
        <v>20</v>
      </c>
      <c r="H253" t="s">
        <v>404</v>
      </c>
      <c r="I253" t="str">
        <f>VLOOKUP(H253,Table1[#All],7,FALSE)</f>
        <v>Sunan District, Pyongyang</v>
      </c>
      <c r="K253">
        <f>VLOOKUP(H253,Table1[#Data],5,FALSE)</f>
        <v>39.20299</v>
      </c>
      <c r="L253">
        <f>VLOOKUP(H253,Table1[#Data],6,FALSE)</f>
        <v>125.70926</v>
      </c>
      <c r="M253" t="s">
        <v>41</v>
      </c>
      <c r="N253" t="s">
        <v>248</v>
      </c>
      <c r="O253" t="s">
        <v>378</v>
      </c>
      <c r="P253" t="s">
        <v>24</v>
      </c>
      <c r="Q253" t="s">
        <v>23</v>
      </c>
      <c r="R253" s="3" t="s">
        <v>257</v>
      </c>
      <c r="S253" s="3" t="s">
        <v>509</v>
      </c>
    </row>
    <row r="254" spans="1:19" ht="72.5" x14ac:dyDescent="0.35">
      <c r="A254">
        <f t="shared" ref="A254:A260" si="16">A253+1</f>
        <v>252</v>
      </c>
      <c r="B254" s="1">
        <v>45131</v>
      </c>
      <c r="C254" s="41">
        <v>45216</v>
      </c>
      <c r="D254" s="42">
        <v>0.62083333333333335</v>
      </c>
      <c r="E254" t="s">
        <v>23</v>
      </c>
      <c r="F254" t="s">
        <v>20</v>
      </c>
      <c r="H254" t="s">
        <v>223</v>
      </c>
      <c r="I254" t="str">
        <f>VLOOKUP(H254,Table1[#All],7,FALSE)</f>
        <v>Pyongyang, North Korea</v>
      </c>
      <c r="K254">
        <f>VLOOKUP(H254,Table1[#Data],5,FALSE)</f>
        <v>39.200158999999999</v>
      </c>
      <c r="L254">
        <f>VLOOKUP(H254,Table1[#Data],6,FALSE)</f>
        <v>125.67325599999999</v>
      </c>
      <c r="M254" t="s">
        <v>41</v>
      </c>
      <c r="N254" t="s">
        <v>101</v>
      </c>
      <c r="O254" t="s">
        <v>388</v>
      </c>
      <c r="P254" t="s">
        <v>24</v>
      </c>
      <c r="Q254" t="s">
        <v>23</v>
      </c>
      <c r="R254" s="3" t="s">
        <v>510</v>
      </c>
      <c r="S254" s="3" t="s">
        <v>511</v>
      </c>
    </row>
    <row r="255" spans="1:19" ht="29" x14ac:dyDescent="0.35">
      <c r="A255">
        <f t="shared" si="16"/>
        <v>253</v>
      </c>
      <c r="B255" s="1">
        <v>45131</v>
      </c>
      <c r="C255" s="41">
        <v>45216</v>
      </c>
      <c r="D255" s="42">
        <v>0.62430555555555556</v>
      </c>
      <c r="E255" t="s">
        <v>23</v>
      </c>
      <c r="F255" t="s">
        <v>20</v>
      </c>
      <c r="H255" t="s">
        <v>223</v>
      </c>
      <c r="I255" t="str">
        <f>VLOOKUP(H255,Table1[#All],7,FALSE)</f>
        <v>Pyongyang, North Korea</v>
      </c>
      <c r="K255">
        <f>VLOOKUP(H255,Table1[#Data],5,FALSE)</f>
        <v>39.200158999999999</v>
      </c>
      <c r="L255">
        <f>VLOOKUP(H255,Table1[#Data],6,FALSE)</f>
        <v>125.67325599999999</v>
      </c>
      <c r="M255" t="s">
        <v>41</v>
      </c>
      <c r="N255" t="s">
        <v>101</v>
      </c>
      <c r="O255" t="s">
        <v>147</v>
      </c>
      <c r="P255" t="s">
        <v>24</v>
      </c>
      <c r="Q255" t="s">
        <v>23</v>
      </c>
      <c r="R255" s="3" t="s">
        <v>257</v>
      </c>
      <c r="S255" s="3" t="s">
        <v>511</v>
      </c>
    </row>
    <row r="256" spans="1:19" ht="116" x14ac:dyDescent="0.35">
      <c r="A256">
        <f t="shared" si="16"/>
        <v>254</v>
      </c>
      <c r="B256" s="1">
        <v>45161</v>
      </c>
      <c r="C256" s="41">
        <v>45216</v>
      </c>
      <c r="D256" s="42">
        <v>0.78472222222222221</v>
      </c>
      <c r="E256" t="s">
        <v>498</v>
      </c>
      <c r="F256" t="s">
        <v>54</v>
      </c>
      <c r="H256" t="s">
        <v>72</v>
      </c>
      <c r="I256" t="str">
        <f>VLOOKUP(H256,Table1[#All],7,FALSE)</f>
        <v>Cholsan County, North Pyongan Province</v>
      </c>
      <c r="K256">
        <f>VLOOKUP(H256,Table1[#Data],5,FALSE)</f>
        <v>39.659599999999998</v>
      </c>
      <c r="L256">
        <f>VLOOKUP(H256,Table1[#Data],6,FALSE)</f>
        <v>124.70569999999999</v>
      </c>
      <c r="M256" t="s">
        <v>429</v>
      </c>
      <c r="N256" t="s">
        <v>23</v>
      </c>
      <c r="O256" t="s">
        <v>23</v>
      </c>
      <c r="P256" t="s">
        <v>24</v>
      </c>
      <c r="Q256" t="s">
        <v>31</v>
      </c>
      <c r="R256" s="3" t="s">
        <v>512</v>
      </c>
      <c r="S256" s="3" t="s">
        <v>513</v>
      </c>
    </row>
    <row r="257" spans="1:19" ht="87" x14ac:dyDescent="0.35">
      <c r="A257">
        <f t="shared" si="16"/>
        <v>255</v>
      </c>
      <c r="B257" s="1">
        <v>45168</v>
      </c>
      <c r="C257" s="41">
        <v>45216</v>
      </c>
      <c r="D257" s="42">
        <v>0.60972222222222217</v>
      </c>
      <c r="E257" t="s">
        <v>271</v>
      </c>
      <c r="F257" t="s">
        <v>20</v>
      </c>
      <c r="H257" t="s">
        <v>223</v>
      </c>
      <c r="I257" t="str">
        <f>VLOOKUP(H257,Table1[#All],7,FALSE)</f>
        <v>Pyongyang, North Korea</v>
      </c>
      <c r="K257">
        <f>VLOOKUP(H257,Table1[#Data],5,FALSE)</f>
        <v>39.200158999999999</v>
      </c>
      <c r="L257">
        <f>VLOOKUP(H257,Table1[#Data],6,FALSE)</f>
        <v>125.67325599999999</v>
      </c>
      <c r="M257" t="s">
        <v>41</v>
      </c>
      <c r="N257" t="s">
        <v>248</v>
      </c>
      <c r="O257" t="s">
        <v>388</v>
      </c>
      <c r="P257" t="s">
        <v>24</v>
      </c>
      <c r="Q257" t="s">
        <v>25</v>
      </c>
      <c r="R257" s="3" t="s">
        <v>514</v>
      </c>
      <c r="S257" s="3" t="s">
        <v>515</v>
      </c>
    </row>
    <row r="258" spans="1:19" ht="43.5" x14ac:dyDescent="0.35">
      <c r="A258">
        <f t="shared" si="16"/>
        <v>256</v>
      </c>
      <c r="B258" s="1">
        <v>45168</v>
      </c>
      <c r="C258" s="41">
        <v>45216</v>
      </c>
      <c r="D258" s="42">
        <v>0.61527777777777781</v>
      </c>
      <c r="E258" t="s">
        <v>271</v>
      </c>
      <c r="F258" t="s">
        <v>20</v>
      </c>
      <c r="H258" t="s">
        <v>223</v>
      </c>
      <c r="I258" t="str">
        <f>VLOOKUP(H258,Table1[#All],7,FALSE)</f>
        <v>Pyongyang, North Korea</v>
      </c>
      <c r="K258">
        <f>VLOOKUP(H258,Table1[#Data],5,FALSE)</f>
        <v>39.200158999999999</v>
      </c>
      <c r="L258">
        <f>VLOOKUP(H258,Table1[#Data],6,FALSE)</f>
        <v>125.67325599999999</v>
      </c>
      <c r="M258" t="s">
        <v>41</v>
      </c>
      <c r="N258" t="s">
        <v>248</v>
      </c>
      <c r="O258" t="s">
        <v>147</v>
      </c>
      <c r="P258" t="s">
        <v>24</v>
      </c>
      <c r="Q258" t="s">
        <v>25</v>
      </c>
      <c r="R258" s="3" t="s">
        <v>257</v>
      </c>
      <c r="S258" s="3" t="s">
        <v>515</v>
      </c>
    </row>
    <row r="259" spans="1:19" ht="72.5" x14ac:dyDescent="0.35">
      <c r="A259">
        <f t="shared" si="16"/>
        <v>257</v>
      </c>
      <c r="B259" s="1">
        <v>45182</v>
      </c>
      <c r="C259" s="41">
        <v>45216</v>
      </c>
      <c r="D259" s="42">
        <v>0.11180555555555556</v>
      </c>
      <c r="E259" t="s">
        <v>23</v>
      </c>
      <c r="F259" t="s">
        <v>20</v>
      </c>
      <c r="H259" t="s">
        <v>404</v>
      </c>
      <c r="I259" t="str">
        <f>VLOOKUP(H259,Table1[#All],7,FALSE)</f>
        <v>Sunan District, Pyongyang</v>
      </c>
      <c r="K259">
        <f>VLOOKUP(H259,Table1[#Data],5,FALSE)</f>
        <v>39.20299</v>
      </c>
      <c r="L259">
        <f>VLOOKUP(H259,Table1[#Data],6,FALSE)</f>
        <v>125.70926</v>
      </c>
      <c r="M259" t="s">
        <v>41</v>
      </c>
      <c r="N259" t="s">
        <v>248</v>
      </c>
      <c r="O259" t="s">
        <v>388</v>
      </c>
      <c r="P259" t="s">
        <v>24</v>
      </c>
      <c r="Q259" t="s">
        <v>23</v>
      </c>
      <c r="R259" s="3" t="s">
        <v>516</v>
      </c>
      <c r="S259" s="3" t="s">
        <v>517</v>
      </c>
    </row>
    <row r="260" spans="1:19" ht="29" x14ac:dyDescent="0.35">
      <c r="A260">
        <f t="shared" si="16"/>
        <v>258</v>
      </c>
      <c r="B260" s="1">
        <v>45182</v>
      </c>
      <c r="C260" s="41">
        <v>45216</v>
      </c>
      <c r="D260" s="42">
        <v>0.11875000000000001</v>
      </c>
      <c r="E260" t="s">
        <v>23</v>
      </c>
      <c r="F260" t="s">
        <v>20</v>
      </c>
      <c r="H260" t="s">
        <v>404</v>
      </c>
      <c r="I260" t="str">
        <f>VLOOKUP(H260,Table1[#All],7,FALSE)</f>
        <v>Sunan District, Pyongyang</v>
      </c>
      <c r="K260">
        <f>VLOOKUP(H260,Table1[#Data],5,FALSE)</f>
        <v>39.20299</v>
      </c>
      <c r="L260">
        <f>VLOOKUP(H260,Table1[#Data],6,FALSE)</f>
        <v>125.70926</v>
      </c>
      <c r="M260" t="s">
        <v>41</v>
      </c>
      <c r="N260" t="s">
        <v>248</v>
      </c>
      <c r="O260" t="s">
        <v>92</v>
      </c>
      <c r="P260" t="s">
        <v>24</v>
      </c>
      <c r="Q260" t="s">
        <v>23</v>
      </c>
      <c r="R260" s="3" t="s">
        <v>257</v>
      </c>
      <c r="S260" s="3" t="s">
        <v>517</v>
      </c>
    </row>
    <row r="261" spans="1:19" ht="116" x14ac:dyDescent="0.35">
      <c r="A261">
        <f t="shared" ref="A261:A265" si="17">A260+1</f>
        <v>259</v>
      </c>
      <c r="B261" s="1">
        <v>45252</v>
      </c>
      <c r="C261" s="41">
        <v>45338</v>
      </c>
      <c r="D261" s="42">
        <v>0.57152777777777775</v>
      </c>
      <c r="E261" t="s">
        <v>498</v>
      </c>
      <c r="F261" t="s">
        <v>54</v>
      </c>
      <c r="H261" t="s">
        <v>72</v>
      </c>
      <c r="I261" t="str">
        <f>VLOOKUP(H261,Table1[#All],7,FALSE)</f>
        <v>Cholsan County, North Pyongan Province</v>
      </c>
      <c r="K261">
        <f>VLOOKUP(H261,Table1[#Data],5,FALSE)</f>
        <v>39.659599999999998</v>
      </c>
      <c r="L261">
        <f>VLOOKUP(H261,Table1[#Data],6,FALSE)</f>
        <v>124.70569999999999</v>
      </c>
      <c r="M261" t="s">
        <v>518</v>
      </c>
      <c r="N261" t="s">
        <v>76</v>
      </c>
      <c r="O261" t="s">
        <v>76</v>
      </c>
      <c r="P261" t="s">
        <v>24</v>
      </c>
      <c r="Q261" t="s">
        <v>25</v>
      </c>
      <c r="R261" s="3" t="s">
        <v>519</v>
      </c>
      <c r="S261" s="3" t="s">
        <v>520</v>
      </c>
    </row>
    <row r="262" spans="1:19" ht="43.5" x14ac:dyDescent="0.35">
      <c r="A262">
        <f t="shared" si="17"/>
        <v>260</v>
      </c>
      <c r="B262" s="1">
        <v>45252</v>
      </c>
      <c r="C262" s="41">
        <v>45338</v>
      </c>
      <c r="D262" s="42">
        <v>0.58680555555555558</v>
      </c>
      <c r="E262" t="s">
        <v>23</v>
      </c>
      <c r="F262" t="s">
        <v>23</v>
      </c>
      <c r="H262" t="s">
        <v>404</v>
      </c>
      <c r="I262" t="str">
        <f>VLOOKUP(H262,Table1[#All],7,FALSE)</f>
        <v>Sunan District, Pyongyang</v>
      </c>
      <c r="K262">
        <f>VLOOKUP(H262,Table1[#Data],5,FALSE)</f>
        <v>39.20299</v>
      </c>
      <c r="L262">
        <f>VLOOKUP(H262,Table1[#Data],6,FALSE)</f>
        <v>125.70926</v>
      </c>
      <c r="M262" t="s">
        <v>23</v>
      </c>
      <c r="N262" t="s">
        <v>23</v>
      </c>
      <c r="O262" t="s">
        <v>23</v>
      </c>
      <c r="P262" t="s">
        <v>24</v>
      </c>
      <c r="Q262" t="s">
        <v>31</v>
      </c>
      <c r="R262" s="3" t="s">
        <v>521</v>
      </c>
      <c r="S262" s="3" t="s">
        <v>522</v>
      </c>
    </row>
    <row r="263" spans="1:19" ht="87" x14ac:dyDescent="0.35">
      <c r="A263">
        <f t="shared" si="17"/>
        <v>261</v>
      </c>
      <c r="B263" s="1">
        <v>45277</v>
      </c>
      <c r="C263" s="41">
        <v>45338</v>
      </c>
      <c r="D263" s="42">
        <v>0.56736111111111109</v>
      </c>
      <c r="E263" t="s">
        <v>23</v>
      </c>
      <c r="F263" t="s">
        <v>20</v>
      </c>
      <c r="H263" t="s">
        <v>23</v>
      </c>
      <c r="I263" t="str">
        <f>VLOOKUP(H263,Table1[#All],7,FALSE)</f>
        <v>Unknown</v>
      </c>
      <c r="K263" t="str">
        <f>VLOOKUP(H263,Table1[#Data],5,FALSE)</f>
        <v>Unknown</v>
      </c>
      <c r="L263" t="str">
        <f>VLOOKUP(H263,Table1[#Data],6,FALSE)</f>
        <v>Unknown</v>
      </c>
      <c r="M263" t="s">
        <v>41</v>
      </c>
      <c r="N263" t="s">
        <v>248</v>
      </c>
      <c r="O263" t="s">
        <v>523</v>
      </c>
      <c r="P263" t="s">
        <v>24</v>
      </c>
      <c r="Q263" t="s">
        <v>23</v>
      </c>
      <c r="R263" s="3" t="s">
        <v>524</v>
      </c>
      <c r="S263" s="3" t="s">
        <v>525</v>
      </c>
    </row>
    <row r="264" spans="1:19" ht="116" x14ac:dyDescent="0.35">
      <c r="A264">
        <f t="shared" si="17"/>
        <v>262</v>
      </c>
      <c r="B264" s="1">
        <v>45277</v>
      </c>
      <c r="C264" s="41">
        <v>45338</v>
      </c>
      <c r="D264" s="42">
        <v>0.97499999999999998</v>
      </c>
      <c r="E264" t="s">
        <v>494</v>
      </c>
      <c r="F264" t="s">
        <v>206</v>
      </c>
      <c r="H264" t="s">
        <v>526</v>
      </c>
      <c r="I264" t="str">
        <f>VLOOKUP(H264,Table1[#All],7,FALSE)</f>
        <v>Samsok District, Pyongyang</v>
      </c>
      <c r="K264">
        <f>VLOOKUP(H264,Table1[#Data],5,FALSE)</f>
        <v>39.126550000000002</v>
      </c>
      <c r="L264">
        <f>VLOOKUP(H264,Table1[#Data],6,FALSE)</f>
        <v>125.96453</v>
      </c>
      <c r="M264" t="s">
        <v>41</v>
      </c>
      <c r="N264" t="s">
        <v>527</v>
      </c>
      <c r="O264" t="s">
        <v>528</v>
      </c>
      <c r="P264" t="s">
        <v>24</v>
      </c>
      <c r="Q264" t="s">
        <v>25</v>
      </c>
      <c r="R264" s="3" t="s">
        <v>529</v>
      </c>
      <c r="S264" s="3" t="s">
        <v>530</v>
      </c>
    </row>
    <row r="265" spans="1:19" ht="87" x14ac:dyDescent="0.35">
      <c r="A265">
        <f t="shared" si="17"/>
        <v>263</v>
      </c>
      <c r="B265" s="1">
        <v>45305</v>
      </c>
      <c r="C265" s="41">
        <v>45348</v>
      </c>
      <c r="D265" s="42">
        <v>0.24513888888888888</v>
      </c>
      <c r="E265" t="s">
        <v>531</v>
      </c>
      <c r="F265" t="s">
        <v>136</v>
      </c>
      <c r="H265" t="s">
        <v>495</v>
      </c>
      <c r="I265" t="str">
        <f>VLOOKUP(H265,Table1[#All],7,FALSE)</f>
        <v>Samsok District, Pyongyang</v>
      </c>
      <c r="K265">
        <f>VLOOKUP(H265,Table1[#Data],5,FALSE)</f>
        <v>39.112000000000002</v>
      </c>
      <c r="L265">
        <f>VLOOKUP(H265,Table1[#Data],6,FALSE)</f>
        <v>125.998</v>
      </c>
      <c r="M265" t="s">
        <v>41</v>
      </c>
      <c r="N265" t="s">
        <v>248</v>
      </c>
      <c r="O265" t="s">
        <v>156</v>
      </c>
      <c r="P265" t="s">
        <v>24</v>
      </c>
      <c r="Q265" t="s">
        <v>25</v>
      </c>
      <c r="R265" s="3" t="s">
        <v>532</v>
      </c>
      <c r="S265" s="3" t="s">
        <v>533</v>
      </c>
    </row>
    <row r="266" spans="1:19" ht="116" x14ac:dyDescent="0.35">
      <c r="A266">
        <f>A265+1</f>
        <v>264</v>
      </c>
      <c r="B266" s="1">
        <v>45368</v>
      </c>
      <c r="C266" s="41">
        <v>45369</v>
      </c>
      <c r="D266" s="42">
        <v>0.94722222222222219</v>
      </c>
      <c r="E266" t="s">
        <v>260</v>
      </c>
      <c r="F266" t="s">
        <v>20</v>
      </c>
      <c r="H266" t="s">
        <v>534</v>
      </c>
      <c r="I266" t="str">
        <f>VLOOKUP(H266,Table1[#All],7,FALSE)</f>
        <v>Samsok District, Pyongyang</v>
      </c>
      <c r="K266">
        <f>VLOOKUP(H266,Table1[#Data],5,FALSE)</f>
        <v>39.104999999999997</v>
      </c>
      <c r="L266">
        <f>VLOOKUP(H266,Table1[#Data],6,FALSE)</f>
        <v>126.006</v>
      </c>
      <c r="M266" t="s">
        <v>41</v>
      </c>
      <c r="N266" t="s">
        <v>248</v>
      </c>
      <c r="O266" t="s">
        <v>388</v>
      </c>
      <c r="P266" t="s">
        <v>24</v>
      </c>
      <c r="Q266" t="s">
        <v>25</v>
      </c>
      <c r="R266" s="3" t="s">
        <v>535</v>
      </c>
      <c r="S266" s="3" t="s">
        <v>536</v>
      </c>
    </row>
    <row r="267" spans="1:19" ht="43.5" x14ac:dyDescent="0.35">
      <c r="A267">
        <f t="shared" ref="A267:A303" si="18">A266+1</f>
        <v>265</v>
      </c>
      <c r="B267" s="1">
        <v>45368</v>
      </c>
      <c r="C267" s="41">
        <v>45369</v>
      </c>
      <c r="D267" s="42">
        <v>0.94722222222222219</v>
      </c>
      <c r="E267" t="s">
        <v>260</v>
      </c>
      <c r="F267" t="s">
        <v>20</v>
      </c>
      <c r="H267" t="s">
        <v>534</v>
      </c>
      <c r="I267" t="str">
        <f>VLOOKUP(H267,Table1[#All],7,FALSE)</f>
        <v>Samsok District, Pyongyang</v>
      </c>
      <c r="K267">
        <f>VLOOKUP(H267,Table1[#Data],5,FALSE)</f>
        <v>39.104999999999997</v>
      </c>
      <c r="L267">
        <f>VLOOKUP(H267,Table1[#Data],6,FALSE)</f>
        <v>126.006</v>
      </c>
      <c r="M267" t="s">
        <v>41</v>
      </c>
      <c r="N267" t="s">
        <v>248</v>
      </c>
      <c r="O267" t="s">
        <v>388</v>
      </c>
      <c r="P267" t="s">
        <v>24</v>
      </c>
      <c r="Q267" t="s">
        <v>25</v>
      </c>
      <c r="R267" t="s">
        <v>619</v>
      </c>
      <c r="S267" s="3" t="s">
        <v>536</v>
      </c>
    </row>
    <row r="268" spans="1:19" ht="43.5" x14ac:dyDescent="0.35">
      <c r="A268">
        <f t="shared" si="18"/>
        <v>266</v>
      </c>
      <c r="B268" s="1">
        <v>45368</v>
      </c>
      <c r="C268" s="41">
        <v>45369</v>
      </c>
      <c r="D268" s="42">
        <v>0.94722222222222219</v>
      </c>
      <c r="E268" t="s">
        <v>260</v>
      </c>
      <c r="F268" t="s">
        <v>20</v>
      </c>
      <c r="H268" t="s">
        <v>534</v>
      </c>
      <c r="I268" t="str">
        <f>VLOOKUP(H268,Table1[#All],7,FALSE)</f>
        <v>Samsok District, Pyongyang</v>
      </c>
      <c r="K268">
        <f>VLOOKUP(H268,Table1[#Data],5,FALSE)</f>
        <v>39.104999999999997</v>
      </c>
      <c r="L268">
        <f>VLOOKUP(H268,Table1[#Data],6,FALSE)</f>
        <v>126.006</v>
      </c>
      <c r="M268" t="s">
        <v>41</v>
      </c>
      <c r="N268" t="s">
        <v>248</v>
      </c>
      <c r="O268" t="s">
        <v>388</v>
      </c>
      <c r="P268" t="s">
        <v>24</v>
      </c>
      <c r="Q268" t="s">
        <v>25</v>
      </c>
      <c r="R268" t="s">
        <v>620</v>
      </c>
      <c r="S268" s="3" t="s">
        <v>536</v>
      </c>
    </row>
    <row r="269" spans="1:19" ht="43.5" x14ac:dyDescent="0.35">
      <c r="A269">
        <f t="shared" si="18"/>
        <v>267</v>
      </c>
      <c r="B269" s="1">
        <v>45368</v>
      </c>
      <c r="C269" s="41">
        <v>45369</v>
      </c>
      <c r="D269" s="42">
        <v>0.97291666666666665</v>
      </c>
      <c r="E269" t="s">
        <v>260</v>
      </c>
      <c r="F269" t="s">
        <v>20</v>
      </c>
      <c r="H269" t="s">
        <v>534</v>
      </c>
      <c r="I269" t="str">
        <f>VLOOKUP(H269,Table1[#All],7,FALSE)</f>
        <v>Samsok District, Pyongyang</v>
      </c>
      <c r="K269">
        <f>VLOOKUP(H269,Table1[#Data],5,FALSE)</f>
        <v>39.104999999999997</v>
      </c>
      <c r="L269">
        <f>VLOOKUP(H269,Table1[#Data],6,FALSE)</f>
        <v>126.006</v>
      </c>
      <c r="M269" t="s">
        <v>41</v>
      </c>
      <c r="N269" t="s">
        <v>248</v>
      </c>
      <c r="O269" t="s">
        <v>388</v>
      </c>
      <c r="P269" t="s">
        <v>24</v>
      </c>
      <c r="Q269" t="s">
        <v>25</v>
      </c>
      <c r="R269" s="3" t="s">
        <v>621</v>
      </c>
      <c r="S269" s="3" t="s">
        <v>536</v>
      </c>
    </row>
    <row r="270" spans="1:19" ht="43.5" x14ac:dyDescent="0.35">
      <c r="A270">
        <f t="shared" si="18"/>
        <v>268</v>
      </c>
      <c r="B270" s="1">
        <v>45368</v>
      </c>
      <c r="C270" s="41">
        <v>45369</v>
      </c>
      <c r="D270" s="42">
        <v>0.97291666666666665</v>
      </c>
      <c r="E270" t="s">
        <v>260</v>
      </c>
      <c r="F270" t="s">
        <v>20</v>
      </c>
      <c r="H270" t="s">
        <v>534</v>
      </c>
      <c r="I270" t="str">
        <f>VLOOKUP(H270,Table1[#All],7,FALSE)</f>
        <v>Samsok District, Pyongyang</v>
      </c>
      <c r="K270">
        <f>VLOOKUP(H270,Table1[#Data],5,FALSE)</f>
        <v>39.104999999999997</v>
      </c>
      <c r="L270">
        <f>VLOOKUP(H270,Table1[#Data],6,FALSE)</f>
        <v>126.006</v>
      </c>
      <c r="M270" t="s">
        <v>41</v>
      </c>
      <c r="N270" t="s">
        <v>248</v>
      </c>
      <c r="O270" t="s">
        <v>388</v>
      </c>
      <c r="P270" t="s">
        <v>24</v>
      </c>
      <c r="Q270" t="s">
        <v>25</v>
      </c>
      <c r="R270" s="3" t="s">
        <v>622</v>
      </c>
      <c r="S270" s="3" t="s">
        <v>536</v>
      </c>
    </row>
    <row r="271" spans="1:19" ht="43.5" x14ac:dyDescent="0.35">
      <c r="A271">
        <f t="shared" si="18"/>
        <v>269</v>
      </c>
      <c r="B271" s="1">
        <v>45368</v>
      </c>
      <c r="C271" s="41">
        <v>45369</v>
      </c>
      <c r="D271" s="42">
        <v>0.97291666666666665</v>
      </c>
      <c r="E271" t="s">
        <v>260</v>
      </c>
      <c r="F271" t="s">
        <v>20</v>
      </c>
      <c r="H271" t="s">
        <v>534</v>
      </c>
      <c r="I271" t="str">
        <f>VLOOKUP(H271,Table1[#All],7,FALSE)</f>
        <v>Samsok District, Pyongyang</v>
      </c>
      <c r="K271">
        <f>VLOOKUP(H271,Table1[#Data],5,FALSE)</f>
        <v>39.104999999999997</v>
      </c>
      <c r="L271">
        <f>VLOOKUP(H271,Table1[#Data],6,FALSE)</f>
        <v>126.006</v>
      </c>
      <c r="M271" t="s">
        <v>41</v>
      </c>
      <c r="N271" t="s">
        <v>248</v>
      </c>
      <c r="O271" t="s">
        <v>388</v>
      </c>
      <c r="P271" t="s">
        <v>24</v>
      </c>
      <c r="Q271" t="s">
        <v>25</v>
      </c>
      <c r="R271" s="3" t="s">
        <v>623</v>
      </c>
      <c r="S271" s="3" t="s">
        <v>536</v>
      </c>
    </row>
    <row r="272" spans="1:19" ht="116" x14ac:dyDescent="0.35">
      <c r="A272">
        <f t="shared" si="18"/>
        <v>270</v>
      </c>
      <c r="B272" s="1">
        <v>45383</v>
      </c>
      <c r="C272" s="41">
        <v>45386</v>
      </c>
      <c r="D272" s="42">
        <v>0.91111111111111109</v>
      </c>
      <c r="E272" t="s">
        <v>537</v>
      </c>
      <c r="F272" t="s">
        <v>136</v>
      </c>
      <c r="H272" t="s">
        <v>495</v>
      </c>
      <c r="I272" t="str">
        <f>VLOOKUP(H272,Table1[#All],7,FALSE)</f>
        <v>Samsok District, Pyongyang</v>
      </c>
      <c r="K272">
        <f>VLOOKUP(H272,Table1[#Data],5,FALSE)</f>
        <v>39.112000000000002</v>
      </c>
      <c r="L272">
        <f>VLOOKUP(H272,Table1[#Data],6,FALSE)</f>
        <v>125.998</v>
      </c>
      <c r="M272" t="s">
        <v>41</v>
      </c>
      <c r="N272" t="s">
        <v>538</v>
      </c>
      <c r="O272" t="s">
        <v>156</v>
      </c>
      <c r="P272" t="s">
        <v>24</v>
      </c>
      <c r="Q272" t="s">
        <v>25</v>
      </c>
      <c r="R272" s="3" t="s">
        <v>539</v>
      </c>
      <c r="S272" s="3" t="s">
        <v>540</v>
      </c>
    </row>
    <row r="273" spans="1:19" ht="130.5" x14ac:dyDescent="0.35">
      <c r="A273">
        <f t="shared" si="18"/>
        <v>271</v>
      </c>
      <c r="B273" s="1">
        <v>45404</v>
      </c>
      <c r="C273" s="41">
        <v>45554</v>
      </c>
      <c r="D273" s="42">
        <v>0.25</v>
      </c>
      <c r="E273" t="s">
        <v>260</v>
      </c>
      <c r="F273" t="s">
        <v>20</v>
      </c>
      <c r="H273" t="s">
        <v>495</v>
      </c>
      <c r="I273" t="str">
        <f>VLOOKUP(H273,Table1[#All],7,FALSE)</f>
        <v>Samsok District, Pyongyang</v>
      </c>
      <c r="K273">
        <f>VLOOKUP(H273,Table1[#Data],5,FALSE)</f>
        <v>39.112000000000002</v>
      </c>
      <c r="L273">
        <f>VLOOKUP(H273,Table1[#Data],6,FALSE)</f>
        <v>125.998</v>
      </c>
      <c r="M273" t="s">
        <v>41</v>
      </c>
      <c r="N273" t="s">
        <v>248</v>
      </c>
      <c r="O273" t="s">
        <v>220</v>
      </c>
      <c r="P273" t="s">
        <v>24</v>
      </c>
      <c r="Q273" t="s">
        <v>25</v>
      </c>
      <c r="R273" s="3" t="s">
        <v>541</v>
      </c>
      <c r="S273" s="3" t="s">
        <v>542</v>
      </c>
    </row>
    <row r="274" spans="1:19" ht="58" x14ac:dyDescent="0.35">
      <c r="A274">
        <f t="shared" si="18"/>
        <v>272</v>
      </c>
      <c r="B274" s="1">
        <v>45404</v>
      </c>
      <c r="C274" s="41">
        <v>45554</v>
      </c>
      <c r="D274" s="42">
        <v>0.25</v>
      </c>
      <c r="E274" t="s">
        <v>260</v>
      </c>
      <c r="F274" t="s">
        <v>20</v>
      </c>
      <c r="H274" t="s">
        <v>495</v>
      </c>
      <c r="I274" t="str">
        <f>VLOOKUP(H274,Table1[#All],7,FALSE)</f>
        <v>Samsok District, Pyongyang</v>
      </c>
      <c r="K274">
        <f>VLOOKUP(H274,Table1[#Data],5,FALSE)</f>
        <v>39.112000000000002</v>
      </c>
      <c r="L274">
        <f>VLOOKUP(H274,Table1[#Data],6,FALSE)</f>
        <v>125.998</v>
      </c>
      <c r="M274" t="s">
        <v>41</v>
      </c>
      <c r="N274" t="s">
        <v>248</v>
      </c>
      <c r="O274" t="s">
        <v>220</v>
      </c>
      <c r="P274" t="s">
        <v>24</v>
      </c>
      <c r="Q274" t="s">
        <v>25</v>
      </c>
      <c r="R274" s="3" t="s">
        <v>624</v>
      </c>
      <c r="S274" s="3" t="s">
        <v>542</v>
      </c>
    </row>
    <row r="275" spans="1:19" ht="58" x14ac:dyDescent="0.35">
      <c r="A275">
        <f t="shared" si="18"/>
        <v>273</v>
      </c>
      <c r="B275" s="1">
        <v>45404</v>
      </c>
      <c r="C275" s="41">
        <v>45554</v>
      </c>
      <c r="D275" s="42">
        <v>0.25</v>
      </c>
      <c r="E275" t="s">
        <v>260</v>
      </c>
      <c r="F275" t="s">
        <v>20</v>
      </c>
      <c r="H275" t="s">
        <v>495</v>
      </c>
      <c r="I275" t="str">
        <f>VLOOKUP(H275,Table1[#All],7,FALSE)</f>
        <v>Samsok District, Pyongyang</v>
      </c>
      <c r="K275">
        <f>VLOOKUP(H275,Table1[#Data],5,FALSE)</f>
        <v>39.112000000000002</v>
      </c>
      <c r="L275">
        <f>VLOOKUP(H275,Table1[#Data],6,FALSE)</f>
        <v>125.998</v>
      </c>
      <c r="M275" t="s">
        <v>41</v>
      </c>
      <c r="N275" t="s">
        <v>248</v>
      </c>
      <c r="O275" t="s">
        <v>220</v>
      </c>
      <c r="P275" t="s">
        <v>24</v>
      </c>
      <c r="Q275" t="s">
        <v>25</v>
      </c>
      <c r="R275" s="3" t="s">
        <v>625</v>
      </c>
      <c r="S275" s="3" t="s">
        <v>542</v>
      </c>
    </row>
    <row r="276" spans="1:19" ht="58" x14ac:dyDescent="0.35">
      <c r="A276">
        <f t="shared" si="18"/>
        <v>274</v>
      </c>
      <c r="B276" s="1">
        <v>45404</v>
      </c>
      <c r="C276" s="41">
        <v>45554</v>
      </c>
      <c r="D276" s="42">
        <v>0.25</v>
      </c>
      <c r="E276" t="s">
        <v>260</v>
      </c>
      <c r="F276" t="s">
        <v>20</v>
      </c>
      <c r="H276" t="s">
        <v>495</v>
      </c>
      <c r="I276" t="str">
        <f>VLOOKUP(H276,Table1[#All],7,FALSE)</f>
        <v>Samsok District, Pyongyang</v>
      </c>
      <c r="K276">
        <f>VLOOKUP(H276,Table1[#Data],5,FALSE)</f>
        <v>39.112000000000002</v>
      </c>
      <c r="L276">
        <f>VLOOKUP(H276,Table1[#Data],6,FALSE)</f>
        <v>125.998</v>
      </c>
      <c r="M276" t="s">
        <v>41</v>
      </c>
      <c r="N276" t="s">
        <v>248</v>
      </c>
      <c r="O276" t="s">
        <v>220</v>
      </c>
      <c r="P276" t="s">
        <v>24</v>
      </c>
      <c r="Q276" t="s">
        <v>25</v>
      </c>
      <c r="R276" s="3" t="s">
        <v>626</v>
      </c>
      <c r="S276" s="3" t="s">
        <v>542</v>
      </c>
    </row>
    <row r="277" spans="1:19" ht="130.5" x14ac:dyDescent="0.35">
      <c r="A277">
        <f t="shared" si="18"/>
        <v>275</v>
      </c>
      <c r="B277" s="1">
        <v>45439</v>
      </c>
      <c r="C277" s="41">
        <v>45554</v>
      </c>
      <c r="D277" s="42">
        <v>0.57152777777777775</v>
      </c>
      <c r="E277" t="s">
        <v>23</v>
      </c>
      <c r="F277" t="s">
        <v>54</v>
      </c>
      <c r="H277" t="s">
        <v>72</v>
      </c>
      <c r="I277" t="str">
        <f>VLOOKUP(H277,Table1[#All],7,FALSE)</f>
        <v>Cholsan County, North Pyongan Province</v>
      </c>
      <c r="K277">
        <f>VLOOKUP(H277,Table1[#Data],5,FALSE)</f>
        <v>39.659599999999998</v>
      </c>
      <c r="L277">
        <f>VLOOKUP(H277,Table1[#Data],6,FALSE)</f>
        <v>124.70569999999999</v>
      </c>
      <c r="M277" t="s">
        <v>429</v>
      </c>
      <c r="N277" t="s">
        <v>23</v>
      </c>
      <c r="O277" t="s">
        <v>23</v>
      </c>
      <c r="P277" t="s">
        <v>24</v>
      </c>
      <c r="Q277" t="s">
        <v>31</v>
      </c>
      <c r="R277" s="3" t="s">
        <v>651</v>
      </c>
      <c r="S277" s="51" t="s">
        <v>543</v>
      </c>
    </row>
    <row r="278" spans="1:19" ht="174" x14ac:dyDescent="0.35">
      <c r="A278">
        <f t="shared" si="18"/>
        <v>276</v>
      </c>
      <c r="B278" s="1">
        <v>45441</v>
      </c>
      <c r="C278" s="41">
        <v>45554</v>
      </c>
      <c r="D278" s="42">
        <v>0.88402777777777775</v>
      </c>
      <c r="E278" t="s">
        <v>260</v>
      </c>
      <c r="F278" t="s">
        <v>20</v>
      </c>
      <c r="H278" s="32" t="s">
        <v>223</v>
      </c>
      <c r="I278" t="str">
        <f>VLOOKUP(H278,Table1[#All],7,FALSE)</f>
        <v>Pyongyang, North Korea</v>
      </c>
      <c r="K278">
        <f>VLOOKUP(H278,Table1[#Data],5,FALSE)</f>
        <v>39.200158999999999</v>
      </c>
      <c r="L278">
        <f>VLOOKUP(H278,Table1[#Data],6,FALSE)</f>
        <v>125.67325599999999</v>
      </c>
      <c r="M278" t="s">
        <v>41</v>
      </c>
      <c r="N278" t="s">
        <v>101</v>
      </c>
      <c r="O278" t="s">
        <v>388</v>
      </c>
      <c r="P278" t="s">
        <v>24</v>
      </c>
      <c r="Q278" t="s">
        <v>25</v>
      </c>
      <c r="R278" s="3" t="s">
        <v>644</v>
      </c>
      <c r="S278" s="3" t="s">
        <v>544</v>
      </c>
    </row>
    <row r="279" spans="1:19" ht="72.5" x14ac:dyDescent="0.35">
      <c r="A279">
        <f t="shared" si="18"/>
        <v>277</v>
      </c>
      <c r="B279" s="1">
        <v>45441</v>
      </c>
      <c r="C279" s="41">
        <v>45554</v>
      </c>
      <c r="D279" s="42">
        <v>0.88402777777777775</v>
      </c>
      <c r="E279" t="s">
        <v>260</v>
      </c>
      <c r="F279" t="s">
        <v>20</v>
      </c>
      <c r="H279" s="32" t="s">
        <v>223</v>
      </c>
      <c r="I279" t="str">
        <f>VLOOKUP(H279,Table1[#All],7,FALSE)</f>
        <v>Pyongyang, North Korea</v>
      </c>
      <c r="K279">
        <f>VLOOKUP(H279,Table1[#Data],5,FALSE)</f>
        <v>39.200158999999999</v>
      </c>
      <c r="L279">
        <f>VLOOKUP(H279,Table1[#Data],6,FALSE)</f>
        <v>125.67325599999999</v>
      </c>
      <c r="M279" t="s">
        <v>41</v>
      </c>
      <c r="N279" t="s">
        <v>101</v>
      </c>
      <c r="O279" t="s">
        <v>388</v>
      </c>
      <c r="P279" t="s">
        <v>24</v>
      </c>
      <c r="Q279" t="s">
        <v>25</v>
      </c>
      <c r="R279" s="3" t="s">
        <v>627</v>
      </c>
      <c r="S279" s="3" t="s">
        <v>544</v>
      </c>
    </row>
    <row r="280" spans="1:19" ht="72.5" x14ac:dyDescent="0.35">
      <c r="A280">
        <f t="shared" si="18"/>
        <v>278</v>
      </c>
      <c r="B280" s="1">
        <v>45441</v>
      </c>
      <c r="C280" s="41">
        <v>45554</v>
      </c>
      <c r="D280" s="42">
        <v>0.88402777777777775</v>
      </c>
      <c r="E280" t="s">
        <v>260</v>
      </c>
      <c r="F280" t="s">
        <v>20</v>
      </c>
      <c r="H280" s="32" t="s">
        <v>223</v>
      </c>
      <c r="I280" t="str">
        <f>VLOOKUP(H280,Table1[#All],7,FALSE)</f>
        <v>Pyongyang, North Korea</v>
      </c>
      <c r="K280">
        <f>VLOOKUP(H280,Table1[#Data],5,FALSE)</f>
        <v>39.200158999999999</v>
      </c>
      <c r="L280">
        <f>VLOOKUP(H280,Table1[#Data],6,FALSE)</f>
        <v>125.67325599999999</v>
      </c>
      <c r="M280" t="s">
        <v>41</v>
      </c>
      <c r="N280" t="s">
        <v>101</v>
      </c>
      <c r="O280" t="s">
        <v>388</v>
      </c>
      <c r="P280" t="s">
        <v>24</v>
      </c>
      <c r="Q280" t="s">
        <v>25</v>
      </c>
      <c r="R280" s="3" t="s">
        <v>628</v>
      </c>
      <c r="S280" s="3" t="s">
        <v>544</v>
      </c>
    </row>
    <row r="281" spans="1:19" ht="72.5" x14ac:dyDescent="0.35">
      <c r="A281">
        <f t="shared" si="18"/>
        <v>279</v>
      </c>
      <c r="B281" s="1">
        <v>45441</v>
      </c>
      <c r="C281" s="41">
        <v>45554</v>
      </c>
      <c r="D281" s="42">
        <v>0.88402777777777775</v>
      </c>
      <c r="E281" t="s">
        <v>260</v>
      </c>
      <c r="F281" t="s">
        <v>20</v>
      </c>
      <c r="H281" s="32" t="s">
        <v>223</v>
      </c>
      <c r="I281" t="str">
        <f>VLOOKUP(H281,Table1[#All],7,FALSE)</f>
        <v>Pyongyang, North Korea</v>
      </c>
      <c r="K281">
        <f>VLOOKUP(H281,Table1[#Data],5,FALSE)</f>
        <v>39.200158999999999</v>
      </c>
      <c r="L281">
        <f>VLOOKUP(H281,Table1[#Data],6,FALSE)</f>
        <v>125.67325599999999</v>
      </c>
      <c r="M281" t="s">
        <v>41</v>
      </c>
      <c r="N281" t="s">
        <v>101</v>
      </c>
      <c r="O281" t="s">
        <v>388</v>
      </c>
      <c r="P281" t="s">
        <v>24</v>
      </c>
      <c r="Q281" t="s">
        <v>25</v>
      </c>
      <c r="R281" s="3" t="s">
        <v>629</v>
      </c>
      <c r="S281" s="3" t="s">
        <v>544</v>
      </c>
    </row>
    <row r="282" spans="1:19" ht="72.5" x14ac:dyDescent="0.35">
      <c r="A282">
        <f t="shared" si="18"/>
        <v>280</v>
      </c>
      <c r="B282" s="1">
        <v>45441</v>
      </c>
      <c r="C282" s="41">
        <v>45554</v>
      </c>
      <c r="D282" s="42">
        <v>0.88402777777777775</v>
      </c>
      <c r="E282" t="s">
        <v>260</v>
      </c>
      <c r="F282" t="s">
        <v>20</v>
      </c>
      <c r="H282" s="32" t="s">
        <v>223</v>
      </c>
      <c r="I282" t="str">
        <f>VLOOKUP(H282,Table1[#All],7,FALSE)</f>
        <v>Pyongyang, North Korea</v>
      </c>
      <c r="K282">
        <f>VLOOKUP(H282,Table1[#Data],5,FALSE)</f>
        <v>39.200158999999999</v>
      </c>
      <c r="L282">
        <f>VLOOKUP(H282,Table1[#Data],6,FALSE)</f>
        <v>125.67325599999999</v>
      </c>
      <c r="M282" t="s">
        <v>41</v>
      </c>
      <c r="N282" t="s">
        <v>101</v>
      </c>
      <c r="O282" t="s">
        <v>388</v>
      </c>
      <c r="P282" t="s">
        <v>24</v>
      </c>
      <c r="Q282" t="s">
        <v>25</v>
      </c>
      <c r="R282" s="3" t="s">
        <v>630</v>
      </c>
      <c r="S282" s="3" t="s">
        <v>544</v>
      </c>
    </row>
    <row r="283" spans="1:19" ht="72.5" x14ac:dyDescent="0.35">
      <c r="A283">
        <f t="shared" si="18"/>
        <v>281</v>
      </c>
      <c r="B283" s="1">
        <v>45441</v>
      </c>
      <c r="C283" s="41">
        <v>45554</v>
      </c>
      <c r="D283" s="42">
        <v>0.88402777777777775</v>
      </c>
      <c r="E283" t="s">
        <v>260</v>
      </c>
      <c r="F283" t="s">
        <v>20</v>
      </c>
      <c r="H283" s="32" t="s">
        <v>223</v>
      </c>
      <c r="I283" t="str">
        <f>VLOOKUP(H283,Table1[#All],7,FALSE)</f>
        <v>Pyongyang, North Korea</v>
      </c>
      <c r="K283">
        <f>VLOOKUP(H283,Table1[#Data],5,FALSE)</f>
        <v>39.200158999999999</v>
      </c>
      <c r="L283">
        <f>VLOOKUP(H283,Table1[#Data],6,FALSE)</f>
        <v>125.67325599999999</v>
      </c>
      <c r="M283" t="s">
        <v>41</v>
      </c>
      <c r="N283" t="s">
        <v>101</v>
      </c>
      <c r="O283" t="s">
        <v>388</v>
      </c>
      <c r="P283" t="s">
        <v>24</v>
      </c>
      <c r="Q283" t="s">
        <v>25</v>
      </c>
      <c r="R283" s="3" t="s">
        <v>631</v>
      </c>
      <c r="S283" s="3" t="s">
        <v>544</v>
      </c>
    </row>
    <row r="284" spans="1:19" ht="72.5" x14ac:dyDescent="0.35">
      <c r="A284">
        <f t="shared" si="18"/>
        <v>282</v>
      </c>
      <c r="B284" s="1">
        <v>45441</v>
      </c>
      <c r="C284" s="41">
        <v>45554</v>
      </c>
      <c r="D284" s="42">
        <v>0.88402777777777775</v>
      </c>
      <c r="E284" t="s">
        <v>260</v>
      </c>
      <c r="F284" t="s">
        <v>20</v>
      </c>
      <c r="H284" s="32" t="s">
        <v>223</v>
      </c>
      <c r="I284" t="str">
        <f>VLOOKUP(H284,Table1[#All],7,FALSE)</f>
        <v>Pyongyang, North Korea</v>
      </c>
      <c r="K284">
        <f>VLOOKUP(H284,Table1[#Data],5,FALSE)</f>
        <v>39.200158999999999</v>
      </c>
      <c r="L284">
        <f>VLOOKUP(H284,Table1[#Data],6,FALSE)</f>
        <v>125.67325599999999</v>
      </c>
      <c r="M284" t="s">
        <v>41</v>
      </c>
      <c r="N284" t="s">
        <v>101</v>
      </c>
      <c r="O284" t="s">
        <v>388</v>
      </c>
      <c r="P284" t="s">
        <v>24</v>
      </c>
      <c r="Q284" t="s">
        <v>25</v>
      </c>
      <c r="R284" s="3" t="s">
        <v>632</v>
      </c>
      <c r="S284" s="3" t="s">
        <v>544</v>
      </c>
    </row>
    <row r="285" spans="1:19" ht="72.5" x14ac:dyDescent="0.35">
      <c r="A285">
        <f t="shared" si="18"/>
        <v>283</v>
      </c>
      <c r="B285" s="1">
        <v>45441</v>
      </c>
      <c r="C285" s="41">
        <v>45554</v>
      </c>
      <c r="D285" s="42">
        <v>0.88402777777777775</v>
      </c>
      <c r="E285" t="s">
        <v>260</v>
      </c>
      <c r="F285" t="s">
        <v>20</v>
      </c>
      <c r="H285" s="32" t="s">
        <v>223</v>
      </c>
      <c r="I285" t="str">
        <f>VLOOKUP(H285,Table1[#All],7,FALSE)</f>
        <v>Pyongyang, North Korea</v>
      </c>
      <c r="K285">
        <f>VLOOKUP(H285,Table1[#Data],5,FALSE)</f>
        <v>39.200158999999999</v>
      </c>
      <c r="L285">
        <f>VLOOKUP(H285,Table1[#Data],6,FALSE)</f>
        <v>125.67325599999999</v>
      </c>
      <c r="M285" t="s">
        <v>41</v>
      </c>
      <c r="N285" t="s">
        <v>101</v>
      </c>
      <c r="O285" t="s">
        <v>388</v>
      </c>
      <c r="P285" t="s">
        <v>24</v>
      </c>
      <c r="Q285" t="s">
        <v>25</v>
      </c>
      <c r="R285" s="3" t="s">
        <v>633</v>
      </c>
      <c r="S285" s="3" t="s">
        <v>544</v>
      </c>
    </row>
    <row r="286" spans="1:19" ht="72.5" x14ac:dyDescent="0.35">
      <c r="A286">
        <f t="shared" si="18"/>
        <v>284</v>
      </c>
      <c r="B286" s="1">
        <v>45441</v>
      </c>
      <c r="C286" s="41">
        <v>45554</v>
      </c>
      <c r="D286" s="42">
        <v>0.88402777777777775</v>
      </c>
      <c r="E286" t="s">
        <v>260</v>
      </c>
      <c r="F286" t="s">
        <v>20</v>
      </c>
      <c r="H286" s="32" t="s">
        <v>223</v>
      </c>
      <c r="I286" t="str">
        <f>VLOOKUP(H286,Table1[#All],7,FALSE)</f>
        <v>Pyongyang, North Korea</v>
      </c>
      <c r="K286">
        <f>VLOOKUP(H286,Table1[#Data],5,FALSE)</f>
        <v>39.200158999999999</v>
      </c>
      <c r="L286">
        <f>VLOOKUP(H286,Table1[#Data],6,FALSE)</f>
        <v>125.67325599999999</v>
      </c>
      <c r="M286" t="s">
        <v>41</v>
      </c>
      <c r="N286" t="s">
        <v>101</v>
      </c>
      <c r="O286" t="s">
        <v>388</v>
      </c>
      <c r="P286" t="s">
        <v>24</v>
      </c>
      <c r="Q286" t="s">
        <v>25</v>
      </c>
      <c r="R286" s="3" t="s">
        <v>634</v>
      </c>
      <c r="S286" s="3" t="s">
        <v>544</v>
      </c>
    </row>
    <row r="287" spans="1:19" ht="72.5" x14ac:dyDescent="0.35">
      <c r="A287">
        <f t="shared" si="18"/>
        <v>285</v>
      </c>
      <c r="B287" s="1">
        <v>45441</v>
      </c>
      <c r="C287" s="41">
        <v>45554</v>
      </c>
      <c r="D287" s="42">
        <v>0.88402777777777775</v>
      </c>
      <c r="E287" t="s">
        <v>260</v>
      </c>
      <c r="F287" t="s">
        <v>20</v>
      </c>
      <c r="H287" s="32" t="s">
        <v>223</v>
      </c>
      <c r="I287" t="str">
        <f>VLOOKUP(H287,Table1[#All],7,FALSE)</f>
        <v>Pyongyang, North Korea</v>
      </c>
      <c r="K287">
        <f>VLOOKUP(H287,Table1[#Data],5,FALSE)</f>
        <v>39.200158999999999</v>
      </c>
      <c r="L287">
        <f>VLOOKUP(H287,Table1[#Data],6,FALSE)</f>
        <v>125.67325599999999</v>
      </c>
      <c r="M287" t="s">
        <v>41</v>
      </c>
      <c r="N287" t="s">
        <v>101</v>
      </c>
      <c r="O287" t="s">
        <v>388</v>
      </c>
      <c r="P287" t="s">
        <v>24</v>
      </c>
      <c r="Q287" t="s">
        <v>25</v>
      </c>
      <c r="R287" s="3" t="s">
        <v>635</v>
      </c>
      <c r="S287" s="3" t="s">
        <v>544</v>
      </c>
    </row>
    <row r="288" spans="1:19" ht="72.5" x14ac:dyDescent="0.35">
      <c r="A288">
        <f t="shared" si="18"/>
        <v>286</v>
      </c>
      <c r="B288" s="1">
        <v>45441</v>
      </c>
      <c r="C288" s="41">
        <v>45554</v>
      </c>
      <c r="D288" s="42">
        <v>0.88402777777777775</v>
      </c>
      <c r="E288" t="s">
        <v>260</v>
      </c>
      <c r="F288" t="s">
        <v>20</v>
      </c>
      <c r="H288" s="32" t="s">
        <v>223</v>
      </c>
      <c r="I288" t="str">
        <f>VLOOKUP(H288,Table1[#All],7,FALSE)</f>
        <v>Pyongyang, North Korea</v>
      </c>
      <c r="K288">
        <f>VLOOKUP(H288,Table1[#Data],5,FALSE)</f>
        <v>39.200158999999999</v>
      </c>
      <c r="L288">
        <f>VLOOKUP(H288,Table1[#Data],6,FALSE)</f>
        <v>125.67325599999999</v>
      </c>
      <c r="M288" t="s">
        <v>41</v>
      </c>
      <c r="N288" t="s">
        <v>101</v>
      </c>
      <c r="O288" t="s">
        <v>388</v>
      </c>
      <c r="P288" t="s">
        <v>24</v>
      </c>
      <c r="Q288" t="s">
        <v>25</v>
      </c>
      <c r="R288" s="3" t="s">
        <v>636</v>
      </c>
      <c r="S288" s="3" t="s">
        <v>544</v>
      </c>
    </row>
    <row r="289" spans="1:19" ht="72.5" x14ac:dyDescent="0.35">
      <c r="A289">
        <f t="shared" si="18"/>
        <v>287</v>
      </c>
      <c r="B289" s="1">
        <v>45441</v>
      </c>
      <c r="C289" s="41">
        <v>45554</v>
      </c>
      <c r="D289" s="42">
        <v>0.88402777777777775</v>
      </c>
      <c r="E289" t="s">
        <v>260</v>
      </c>
      <c r="F289" t="s">
        <v>20</v>
      </c>
      <c r="H289" s="32" t="s">
        <v>223</v>
      </c>
      <c r="I289" t="str">
        <f>VLOOKUP(H289,Table1[#All],7,FALSE)</f>
        <v>Pyongyang, North Korea</v>
      </c>
      <c r="K289">
        <f>VLOOKUP(H289,Table1[#Data],5,FALSE)</f>
        <v>39.200158999999999</v>
      </c>
      <c r="L289">
        <f>VLOOKUP(H289,Table1[#Data],6,FALSE)</f>
        <v>125.67325599999999</v>
      </c>
      <c r="M289" t="s">
        <v>41</v>
      </c>
      <c r="N289" t="s">
        <v>101</v>
      </c>
      <c r="O289" t="s">
        <v>388</v>
      </c>
      <c r="P289" t="s">
        <v>24</v>
      </c>
      <c r="Q289" t="s">
        <v>25</v>
      </c>
      <c r="R289" s="3" t="s">
        <v>637</v>
      </c>
      <c r="S289" s="3" t="s">
        <v>544</v>
      </c>
    </row>
    <row r="290" spans="1:19" ht="72.5" x14ac:dyDescent="0.35">
      <c r="A290">
        <f t="shared" si="18"/>
        <v>288</v>
      </c>
      <c r="B290" s="1">
        <v>45441</v>
      </c>
      <c r="C290" s="41">
        <v>45554</v>
      </c>
      <c r="D290" s="42">
        <v>0.88402777777777775</v>
      </c>
      <c r="E290" t="s">
        <v>260</v>
      </c>
      <c r="F290" t="s">
        <v>20</v>
      </c>
      <c r="H290" s="32" t="s">
        <v>223</v>
      </c>
      <c r="I290" t="str">
        <f>VLOOKUP(H290,Table1[#All],7,FALSE)</f>
        <v>Pyongyang, North Korea</v>
      </c>
      <c r="K290">
        <f>VLOOKUP(H290,Table1[#Data],5,FALSE)</f>
        <v>39.200158999999999</v>
      </c>
      <c r="L290">
        <f>VLOOKUP(H290,Table1[#Data],6,FALSE)</f>
        <v>125.67325599999999</v>
      </c>
      <c r="M290" t="s">
        <v>41</v>
      </c>
      <c r="N290" t="s">
        <v>101</v>
      </c>
      <c r="O290" t="s">
        <v>388</v>
      </c>
      <c r="P290" t="s">
        <v>24</v>
      </c>
      <c r="Q290" t="s">
        <v>25</v>
      </c>
      <c r="R290" s="3" t="s">
        <v>638</v>
      </c>
      <c r="S290" s="3" t="s">
        <v>544</v>
      </c>
    </row>
    <row r="291" spans="1:19" ht="72.5" x14ac:dyDescent="0.35">
      <c r="A291">
        <f t="shared" si="18"/>
        <v>289</v>
      </c>
      <c r="B291" s="1">
        <v>45441</v>
      </c>
      <c r="C291" s="41">
        <v>45554</v>
      </c>
      <c r="D291" s="42">
        <v>0.88402777777777775</v>
      </c>
      <c r="E291" t="s">
        <v>260</v>
      </c>
      <c r="F291" t="s">
        <v>20</v>
      </c>
      <c r="H291" s="32" t="s">
        <v>223</v>
      </c>
      <c r="I291" t="str">
        <f>VLOOKUP(H291,Table1[#All],7,FALSE)</f>
        <v>Pyongyang, North Korea</v>
      </c>
      <c r="K291">
        <f>VLOOKUP(H291,Table1[#Data],5,FALSE)</f>
        <v>39.200158999999999</v>
      </c>
      <c r="L291">
        <f>VLOOKUP(H291,Table1[#Data],6,FALSE)</f>
        <v>125.67325599999999</v>
      </c>
      <c r="M291" t="s">
        <v>41</v>
      </c>
      <c r="N291" t="s">
        <v>101</v>
      </c>
      <c r="O291" t="s">
        <v>388</v>
      </c>
      <c r="P291" t="s">
        <v>24</v>
      </c>
      <c r="Q291" t="s">
        <v>25</v>
      </c>
      <c r="R291" s="3" t="s">
        <v>639</v>
      </c>
      <c r="S291" s="3" t="s">
        <v>544</v>
      </c>
    </row>
    <row r="292" spans="1:19" ht="72.5" x14ac:dyDescent="0.35">
      <c r="A292">
        <f t="shared" si="18"/>
        <v>290</v>
      </c>
      <c r="B292" s="1">
        <v>45441</v>
      </c>
      <c r="C292" s="41">
        <v>45554</v>
      </c>
      <c r="D292" s="42">
        <v>0.88402777777777775</v>
      </c>
      <c r="E292" t="s">
        <v>260</v>
      </c>
      <c r="F292" t="s">
        <v>20</v>
      </c>
      <c r="H292" s="32" t="s">
        <v>223</v>
      </c>
      <c r="I292" t="str">
        <f>VLOOKUP(H292,Table1[#All],7,FALSE)</f>
        <v>Pyongyang, North Korea</v>
      </c>
      <c r="K292">
        <f>VLOOKUP(H292,Table1[#Data],5,FALSE)</f>
        <v>39.200158999999999</v>
      </c>
      <c r="L292">
        <f>VLOOKUP(H292,Table1[#Data],6,FALSE)</f>
        <v>125.67325599999999</v>
      </c>
      <c r="M292" t="s">
        <v>41</v>
      </c>
      <c r="N292" t="s">
        <v>101</v>
      </c>
      <c r="O292" t="s">
        <v>388</v>
      </c>
      <c r="P292" t="s">
        <v>24</v>
      </c>
      <c r="Q292" t="s">
        <v>25</v>
      </c>
      <c r="R292" s="3" t="s">
        <v>640</v>
      </c>
      <c r="S292" s="3" t="s">
        <v>544</v>
      </c>
    </row>
    <row r="293" spans="1:19" ht="72.5" x14ac:dyDescent="0.35">
      <c r="A293">
        <f t="shared" si="18"/>
        <v>291</v>
      </c>
      <c r="B293" s="1">
        <v>45441</v>
      </c>
      <c r="C293" s="41">
        <v>45554</v>
      </c>
      <c r="D293" s="42">
        <v>0.88402777777777775</v>
      </c>
      <c r="E293" t="s">
        <v>260</v>
      </c>
      <c r="F293" t="s">
        <v>20</v>
      </c>
      <c r="H293" s="32" t="s">
        <v>223</v>
      </c>
      <c r="I293" t="str">
        <f>VLOOKUP(H293,Table1[#All],7,FALSE)</f>
        <v>Pyongyang, North Korea</v>
      </c>
      <c r="K293">
        <f>VLOOKUP(H293,Table1[#Data],5,FALSE)</f>
        <v>39.200158999999999</v>
      </c>
      <c r="L293">
        <f>VLOOKUP(H293,Table1[#Data],6,FALSE)</f>
        <v>125.67325599999999</v>
      </c>
      <c r="M293" t="s">
        <v>41</v>
      </c>
      <c r="N293" t="s">
        <v>101</v>
      </c>
      <c r="O293" t="s">
        <v>388</v>
      </c>
      <c r="P293" t="s">
        <v>24</v>
      </c>
      <c r="Q293" t="s">
        <v>25</v>
      </c>
      <c r="R293" s="3" t="s">
        <v>641</v>
      </c>
      <c r="S293" s="3" t="s">
        <v>544</v>
      </c>
    </row>
    <row r="294" spans="1:19" ht="72.5" x14ac:dyDescent="0.35">
      <c r="A294">
        <f t="shared" si="18"/>
        <v>292</v>
      </c>
      <c r="B294" s="1">
        <v>45441</v>
      </c>
      <c r="C294" s="41">
        <v>45554</v>
      </c>
      <c r="D294" s="42">
        <v>0.88402777777777775</v>
      </c>
      <c r="E294" t="s">
        <v>260</v>
      </c>
      <c r="F294" t="s">
        <v>20</v>
      </c>
      <c r="H294" s="32" t="s">
        <v>223</v>
      </c>
      <c r="I294" t="str">
        <f>VLOOKUP(H294,Table1[#All],7,FALSE)</f>
        <v>Pyongyang, North Korea</v>
      </c>
      <c r="K294">
        <f>VLOOKUP(H294,Table1[#Data],5,FALSE)</f>
        <v>39.200158999999999</v>
      </c>
      <c r="L294">
        <f>VLOOKUP(H294,Table1[#Data],6,FALSE)</f>
        <v>125.67325599999999</v>
      </c>
      <c r="M294" t="s">
        <v>41</v>
      </c>
      <c r="N294" t="s">
        <v>101</v>
      </c>
      <c r="O294" t="s">
        <v>388</v>
      </c>
      <c r="P294" t="s">
        <v>24</v>
      </c>
      <c r="Q294" t="s">
        <v>25</v>
      </c>
      <c r="R294" s="3" t="s">
        <v>642</v>
      </c>
      <c r="S294" s="3" t="s">
        <v>544</v>
      </c>
    </row>
    <row r="295" spans="1:19" ht="72.5" x14ac:dyDescent="0.35">
      <c r="A295">
        <f t="shared" si="18"/>
        <v>293</v>
      </c>
      <c r="B295" s="1">
        <v>45441</v>
      </c>
      <c r="C295" s="41">
        <v>45554</v>
      </c>
      <c r="D295" s="42">
        <v>0.88402777777777775</v>
      </c>
      <c r="E295" t="s">
        <v>260</v>
      </c>
      <c r="F295" t="s">
        <v>20</v>
      </c>
      <c r="H295" s="32" t="s">
        <v>223</v>
      </c>
      <c r="I295" t="str">
        <f>VLOOKUP(H295,Table1[#All],7,FALSE)</f>
        <v>Pyongyang, North Korea</v>
      </c>
      <c r="K295">
        <f>VLOOKUP(H295,Table1[#Data],5,FALSE)</f>
        <v>39.200158999999999</v>
      </c>
      <c r="L295">
        <f>VLOOKUP(H295,Table1[#Data],6,FALSE)</f>
        <v>125.67325599999999</v>
      </c>
      <c r="M295" t="s">
        <v>41</v>
      </c>
      <c r="N295" t="s">
        <v>101</v>
      </c>
      <c r="O295" t="s">
        <v>388</v>
      </c>
      <c r="P295" t="s">
        <v>24</v>
      </c>
      <c r="Q295" t="s">
        <v>25</v>
      </c>
      <c r="R295" s="3" t="s">
        <v>643</v>
      </c>
      <c r="S295" s="3" t="s">
        <v>544</v>
      </c>
    </row>
    <row r="296" spans="1:19" ht="145" x14ac:dyDescent="0.35">
      <c r="A296">
        <f t="shared" si="18"/>
        <v>294</v>
      </c>
      <c r="B296" s="1">
        <v>45468</v>
      </c>
      <c r="C296" s="41">
        <v>45555</v>
      </c>
      <c r="D296" s="42">
        <v>0.85277777777777775</v>
      </c>
      <c r="E296" t="s">
        <v>23</v>
      </c>
      <c r="F296" t="s">
        <v>23</v>
      </c>
      <c r="H296" t="s">
        <v>495</v>
      </c>
      <c r="I296" t="str">
        <f>VLOOKUP(H296,Table1[#All],7,FALSE)</f>
        <v>Samsok District, Pyongyang</v>
      </c>
      <c r="K296">
        <f>VLOOKUP(H296,Table1[#Data],5,FALSE)</f>
        <v>39.112000000000002</v>
      </c>
      <c r="L296">
        <f>VLOOKUP(H296,Table1[#Data],6,FALSE)</f>
        <v>125.998</v>
      </c>
      <c r="M296" t="s">
        <v>41</v>
      </c>
      <c r="N296" t="s">
        <v>101</v>
      </c>
      <c r="O296" t="s">
        <v>29</v>
      </c>
      <c r="P296" t="s">
        <v>24</v>
      </c>
      <c r="Q296" t="s">
        <v>23</v>
      </c>
      <c r="R296" s="3" t="s">
        <v>653</v>
      </c>
      <c r="S296" s="3" t="s">
        <v>545</v>
      </c>
    </row>
    <row r="297" spans="1:19" ht="116" x14ac:dyDescent="0.35">
      <c r="A297">
        <f t="shared" si="18"/>
        <v>295</v>
      </c>
      <c r="B297" s="1">
        <v>45473</v>
      </c>
      <c r="C297" s="41">
        <v>45558</v>
      </c>
      <c r="D297" s="42">
        <v>0.83680555555555558</v>
      </c>
      <c r="E297" s="3" t="s">
        <v>655</v>
      </c>
      <c r="F297" t="s">
        <v>20</v>
      </c>
      <c r="H297" t="s">
        <v>483</v>
      </c>
      <c r="I297" t="str">
        <f>VLOOKUP(H297,Table1[#All],7,FALSE)</f>
        <v>Jangyon, Jangyon County, South Hwanghae Province</v>
      </c>
      <c r="K297">
        <f>VLOOKUP(H297,Table1[#Data],5,FALSE)</f>
        <v>38.274999999999999</v>
      </c>
      <c r="L297">
        <f>VLOOKUP(H297,Table1[#Data],6,FALSE)</f>
        <v>125.071</v>
      </c>
      <c r="M297" t="s">
        <v>41</v>
      </c>
      <c r="N297" t="s">
        <v>23</v>
      </c>
      <c r="O297" t="s">
        <v>378</v>
      </c>
      <c r="P297" t="s">
        <v>24</v>
      </c>
      <c r="Q297" t="s">
        <v>25</v>
      </c>
      <c r="R297" s="3" t="s">
        <v>654</v>
      </c>
      <c r="S297" s="3" t="s">
        <v>545</v>
      </c>
    </row>
    <row r="298" spans="1:19" ht="72.5" x14ac:dyDescent="0.35">
      <c r="A298">
        <f t="shared" si="18"/>
        <v>296</v>
      </c>
      <c r="B298" s="1">
        <v>45473</v>
      </c>
      <c r="C298" s="41">
        <v>45558</v>
      </c>
      <c r="D298" s="42">
        <v>0.84375</v>
      </c>
      <c r="E298" s="3" t="s">
        <v>23</v>
      </c>
      <c r="F298" t="s">
        <v>23</v>
      </c>
      <c r="H298" t="s">
        <v>483</v>
      </c>
      <c r="I298" t="str">
        <f>VLOOKUP(H298,Table1[#All],7,FALSE)</f>
        <v>Jangyon, Jangyon County, South Hwanghae Province</v>
      </c>
      <c r="K298">
        <f>VLOOKUP(H298,Table1[#Data],5,FALSE)</f>
        <v>38.274999999999999</v>
      </c>
      <c r="L298">
        <f>VLOOKUP(H298,Table1[#Data],6,FALSE)</f>
        <v>125.071</v>
      </c>
      <c r="M298" t="s">
        <v>23</v>
      </c>
      <c r="N298" t="s">
        <v>23</v>
      </c>
      <c r="O298" t="s">
        <v>105</v>
      </c>
      <c r="P298" t="s">
        <v>24</v>
      </c>
      <c r="Q298" t="s">
        <v>23</v>
      </c>
      <c r="R298" s="3" t="s">
        <v>257</v>
      </c>
      <c r="S298" s="3" t="s">
        <v>545</v>
      </c>
    </row>
    <row r="299" spans="1:19" ht="116" x14ac:dyDescent="0.35">
      <c r="A299">
        <f t="shared" si="18"/>
        <v>297</v>
      </c>
      <c r="B299" s="1">
        <v>45546</v>
      </c>
      <c r="C299" s="41">
        <v>45557</v>
      </c>
      <c r="D299" s="42">
        <v>0.92361111111111116</v>
      </c>
      <c r="E299" t="s">
        <v>260</v>
      </c>
      <c r="F299" t="s">
        <v>20</v>
      </c>
      <c r="H299" t="s">
        <v>461</v>
      </c>
      <c r="I299" t="str">
        <f>VLOOKUP(H299,Table1[#All],7,FALSE)</f>
        <v>Chunghwa County, North Hwanghae</v>
      </c>
      <c r="K299">
        <f>VLOOKUP(H299,Table1[#Data],5,FALSE)</f>
        <v>38.875</v>
      </c>
      <c r="L299">
        <f>VLOOKUP(H299,Table1[#Data],6,FALSE)</f>
        <v>125.926</v>
      </c>
      <c r="M299" t="s">
        <v>41</v>
      </c>
      <c r="N299" t="s">
        <v>101</v>
      </c>
      <c r="O299" t="s">
        <v>388</v>
      </c>
      <c r="P299" t="s">
        <v>24</v>
      </c>
      <c r="Q299" t="s">
        <v>25</v>
      </c>
      <c r="R299" s="3" t="s">
        <v>645</v>
      </c>
      <c r="S299" s="3" t="s">
        <v>546</v>
      </c>
    </row>
    <row r="300" spans="1:19" ht="87" x14ac:dyDescent="0.35">
      <c r="A300">
        <f t="shared" si="18"/>
        <v>298</v>
      </c>
      <c r="B300" s="1">
        <v>45546</v>
      </c>
      <c r="C300" s="41">
        <v>45557</v>
      </c>
      <c r="D300" s="42">
        <v>0.92500000000000004</v>
      </c>
      <c r="E300" t="s">
        <v>260</v>
      </c>
      <c r="F300" t="s">
        <v>20</v>
      </c>
      <c r="H300" t="s">
        <v>461</v>
      </c>
      <c r="I300" t="str">
        <f>VLOOKUP(H300,Table1[#All],7,FALSE)</f>
        <v>Chunghwa County, North Hwanghae</v>
      </c>
      <c r="K300">
        <f>VLOOKUP(H300,Table1[#Data],5,FALSE)</f>
        <v>38.875</v>
      </c>
      <c r="L300">
        <f>VLOOKUP(H300,Table1[#Data],6,FALSE)</f>
        <v>125.926</v>
      </c>
      <c r="M300" t="s">
        <v>41</v>
      </c>
      <c r="N300" t="s">
        <v>101</v>
      </c>
      <c r="O300" t="s">
        <v>388</v>
      </c>
      <c r="P300" t="s">
        <v>24</v>
      </c>
      <c r="Q300" t="s">
        <v>25</v>
      </c>
      <c r="R300" s="3" t="s">
        <v>646</v>
      </c>
      <c r="S300" s="3" t="s">
        <v>546</v>
      </c>
    </row>
    <row r="301" spans="1:19" ht="87" x14ac:dyDescent="0.35">
      <c r="A301">
        <f t="shared" si="18"/>
        <v>299</v>
      </c>
      <c r="B301" s="1">
        <v>45546</v>
      </c>
      <c r="C301" s="41">
        <v>45557</v>
      </c>
      <c r="D301" s="42">
        <v>0.92638888888888893</v>
      </c>
      <c r="E301" t="s">
        <v>260</v>
      </c>
      <c r="F301" t="s">
        <v>20</v>
      </c>
      <c r="H301" t="s">
        <v>461</v>
      </c>
      <c r="I301" t="str">
        <f>VLOOKUP(H301,Table1[#All],7,FALSE)</f>
        <v>Chunghwa County, North Hwanghae</v>
      </c>
      <c r="K301">
        <f>VLOOKUP(H301,Table1[#Data],5,FALSE)</f>
        <v>38.875</v>
      </c>
      <c r="L301">
        <f>VLOOKUP(H301,Table1[#Data],6,FALSE)</f>
        <v>125.926</v>
      </c>
      <c r="M301" t="s">
        <v>41</v>
      </c>
      <c r="N301" t="s">
        <v>101</v>
      </c>
      <c r="O301" t="s">
        <v>388</v>
      </c>
      <c r="P301" t="s">
        <v>24</v>
      </c>
      <c r="Q301" t="s">
        <v>25</v>
      </c>
      <c r="R301" s="3" t="s">
        <v>647</v>
      </c>
      <c r="S301" s="3" t="s">
        <v>546</v>
      </c>
    </row>
    <row r="302" spans="1:19" ht="87" x14ac:dyDescent="0.35">
      <c r="A302">
        <f t="shared" si="18"/>
        <v>300</v>
      </c>
      <c r="B302" s="1">
        <v>45553</v>
      </c>
      <c r="C302" s="41">
        <v>45556</v>
      </c>
      <c r="D302" s="42">
        <v>0.91180555555555554</v>
      </c>
      <c r="E302" s="3" t="s">
        <v>655</v>
      </c>
      <c r="F302" t="s">
        <v>20</v>
      </c>
      <c r="H302" t="s">
        <v>288</v>
      </c>
      <c r="I302" t="str">
        <f>VLOOKUP(H302,Table1[#All],7,FALSE)</f>
        <v>Kaechon, South Pyongan Province</v>
      </c>
      <c r="K302">
        <f>VLOOKUP(H302,Table1[#Data],5,FALSE)</f>
        <v>39.752321000000002</v>
      </c>
      <c r="L302">
        <f>VLOOKUP(H302,Table1[#Data],6,FALSE)</f>
        <v>125.899905</v>
      </c>
      <c r="M302" t="s">
        <v>41</v>
      </c>
      <c r="N302" t="s">
        <v>23</v>
      </c>
      <c r="O302" t="s">
        <v>147</v>
      </c>
      <c r="P302" t="s">
        <v>24</v>
      </c>
      <c r="Q302" t="s">
        <v>25</v>
      </c>
      <c r="R302" s="3" t="s">
        <v>652</v>
      </c>
      <c r="S302" s="3" t="s">
        <v>547</v>
      </c>
    </row>
    <row r="303" spans="1:19" ht="58" x14ac:dyDescent="0.35">
      <c r="A303">
        <f t="shared" si="18"/>
        <v>301</v>
      </c>
      <c r="B303" s="1">
        <v>45553</v>
      </c>
      <c r="C303" s="41">
        <v>45556</v>
      </c>
      <c r="D303" s="42">
        <v>0.93263888888888891</v>
      </c>
      <c r="E303" s="3" t="s">
        <v>655</v>
      </c>
      <c r="F303" t="s">
        <v>20</v>
      </c>
      <c r="H303" t="s">
        <v>288</v>
      </c>
      <c r="I303" t="str">
        <f>VLOOKUP(H303,Table1[#All],7,FALSE)</f>
        <v>Kaechon, South Pyongan Province</v>
      </c>
      <c r="K303">
        <f>VLOOKUP(H303,Table1[#Data],5,FALSE)</f>
        <v>39.752321000000002</v>
      </c>
      <c r="L303">
        <f>VLOOKUP(H303,Table1[#Data],6,FALSE)</f>
        <v>125.899905</v>
      </c>
      <c r="M303" t="s">
        <v>41</v>
      </c>
      <c r="N303" t="s">
        <v>23</v>
      </c>
      <c r="O303" t="s">
        <v>147</v>
      </c>
      <c r="P303" t="s">
        <v>24</v>
      </c>
      <c r="Q303" t="s">
        <v>25</v>
      </c>
      <c r="R303" s="3" t="s">
        <v>257</v>
      </c>
      <c r="S303" s="3" t="s">
        <v>547</v>
      </c>
    </row>
    <row r="304" spans="1:19" ht="101.5" x14ac:dyDescent="0.35">
      <c r="A304">
        <f>A303+1</f>
        <v>302</v>
      </c>
      <c r="B304" s="1">
        <v>45595</v>
      </c>
      <c r="C304" s="41">
        <v>45614</v>
      </c>
      <c r="D304" s="54">
        <v>0.9243055555555556</v>
      </c>
      <c r="E304" t="s">
        <v>656</v>
      </c>
      <c r="F304" t="s">
        <v>206</v>
      </c>
      <c r="H304" t="s">
        <v>495</v>
      </c>
      <c r="I304" s="55" t="str">
        <f>VLOOKUP(H304,Table1[#All],7,FALSE)</f>
        <v>Samsok District, Pyongyang</v>
      </c>
      <c r="K304" s="55">
        <f>VLOOKUP(H304,Table1[#Data],5,FALSE)</f>
        <v>39.112000000000002</v>
      </c>
      <c r="L304" s="55">
        <f>VLOOKUP(H304,Table1[#Data],6,FALSE)</f>
        <v>125.998</v>
      </c>
      <c r="M304" t="s">
        <v>41</v>
      </c>
      <c r="N304" t="s">
        <v>658</v>
      </c>
      <c r="O304" t="s">
        <v>657</v>
      </c>
      <c r="P304" t="s">
        <v>24</v>
      </c>
      <c r="Q304" t="s">
        <v>25</v>
      </c>
      <c r="R304" s="3" t="s">
        <v>659</v>
      </c>
      <c r="S304" s="3" t="s">
        <v>660</v>
      </c>
    </row>
    <row r="305" spans="1:19" ht="72.5" x14ac:dyDescent="0.35">
      <c r="A305">
        <f>A304+1</f>
        <v>303</v>
      </c>
      <c r="B305" s="1">
        <v>45600</v>
      </c>
      <c r="C305" s="41">
        <v>45614</v>
      </c>
      <c r="D305" s="54">
        <v>0.9375</v>
      </c>
      <c r="E305" t="s">
        <v>23</v>
      </c>
      <c r="F305" t="s">
        <v>20</v>
      </c>
      <c r="H305" t="s">
        <v>23</v>
      </c>
      <c r="I305" s="55" t="str">
        <f>VLOOKUP(H305,Table1[#All],7,FALSE)</f>
        <v>Unknown</v>
      </c>
      <c r="K305" s="55" t="str">
        <f>VLOOKUP(H305,Table1[#Data],5,FALSE)</f>
        <v>Unknown</v>
      </c>
      <c r="L305" s="55" t="str">
        <f>VLOOKUP(H305,Table1[#Data],6,FALSE)</f>
        <v>Unknown</v>
      </c>
      <c r="M305" t="s">
        <v>41</v>
      </c>
      <c r="N305" t="s">
        <v>661</v>
      </c>
      <c r="O305" t="s">
        <v>147</v>
      </c>
      <c r="P305" t="s">
        <v>24</v>
      </c>
      <c r="Q305" t="s">
        <v>23</v>
      </c>
      <c r="R305" s="3" t="s">
        <v>663</v>
      </c>
      <c r="S305" s="3" t="s">
        <v>662</v>
      </c>
    </row>
  </sheetData>
  <phoneticPr fontId="9" type="noConversion"/>
  <pageMargins left="0.7" right="0.7" top="0.75" bottom="0.75" header="0.3" footer="0.3"/>
  <pageSetup orientation="landscape" r:id="rId1"/>
  <ignoredErrors>
    <ignoredError sqref="A3" calculatedColumn="1"/>
  </ignoredErrors>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4"/>
  <sheetViews>
    <sheetView topLeftCell="A8" workbookViewId="0">
      <selection activeCell="D10" sqref="D10"/>
    </sheetView>
  </sheetViews>
  <sheetFormatPr defaultRowHeight="14.5" x14ac:dyDescent="0.35"/>
  <cols>
    <col min="1" max="1" width="17.54296875" bestFit="1" customWidth="1"/>
    <col min="2" max="2" width="12.26953125" bestFit="1" customWidth="1"/>
    <col min="3" max="3" width="7.08984375" bestFit="1" customWidth="1"/>
    <col min="4" max="4" width="8.90625" bestFit="1" customWidth="1"/>
    <col min="5" max="5" width="10.7265625" bestFit="1" customWidth="1"/>
    <col min="6" max="6" width="10.81640625" bestFit="1" customWidth="1"/>
    <col min="7" max="7" width="5.54296875" customWidth="1"/>
    <col min="8" max="8" width="7.453125" customWidth="1"/>
    <col min="9" max="9" width="12" bestFit="1" customWidth="1"/>
    <col min="10" max="10" width="9.54296875" bestFit="1" customWidth="1"/>
    <col min="11" max="11" width="9.453125" bestFit="1" customWidth="1"/>
    <col min="12" max="12" width="8" customWidth="1"/>
    <col min="13" max="13" width="8.54296875" customWidth="1"/>
    <col min="14" max="15" width="7" customWidth="1"/>
    <col min="16" max="16" width="7.453125" customWidth="1"/>
    <col min="17" max="17" width="12.54296875" bestFit="1" customWidth="1"/>
    <col min="18" max="18" width="11.453125" bestFit="1" customWidth="1"/>
    <col min="19" max="20" width="7" customWidth="1"/>
    <col min="21" max="21" width="9.54296875" bestFit="1" customWidth="1"/>
    <col min="22" max="22" width="14.54296875" bestFit="1" customWidth="1"/>
    <col min="23" max="23" width="11.453125" bestFit="1" customWidth="1"/>
  </cols>
  <sheetData>
    <row r="1" spans="1:5" ht="81" customHeight="1" x14ac:dyDescent="0.35">
      <c r="A1" s="5" t="s">
        <v>15</v>
      </c>
      <c r="B1" t="s">
        <v>548</v>
      </c>
    </row>
    <row r="2" spans="1:5" x14ac:dyDescent="0.35">
      <c r="A2" s="5" t="s">
        <v>549</v>
      </c>
      <c r="B2" t="s">
        <v>548</v>
      </c>
    </row>
    <row r="3" spans="1:5" x14ac:dyDescent="0.35">
      <c r="A3" s="5" t="s">
        <v>550</v>
      </c>
      <c r="B3" t="s">
        <v>548</v>
      </c>
    </row>
    <row r="5" spans="1:5" x14ac:dyDescent="0.35">
      <c r="A5" s="5" t="s">
        <v>551</v>
      </c>
      <c r="B5" s="5" t="s">
        <v>552</v>
      </c>
    </row>
    <row r="6" spans="1:5" x14ac:dyDescent="0.35">
      <c r="A6" s="5" t="s">
        <v>553</v>
      </c>
      <c r="B6" t="s">
        <v>31</v>
      </c>
      <c r="C6" t="s">
        <v>25</v>
      </c>
      <c r="D6" t="s">
        <v>23</v>
      </c>
      <c r="E6" s="13" t="s">
        <v>554</v>
      </c>
    </row>
    <row r="7" spans="1:5" x14ac:dyDescent="0.35">
      <c r="A7" s="6" t="s">
        <v>555</v>
      </c>
      <c r="B7">
        <v>3</v>
      </c>
      <c r="C7">
        <v>3</v>
      </c>
      <c r="E7" s="13">
        <v>6</v>
      </c>
    </row>
    <row r="8" spans="1:5" x14ac:dyDescent="0.35">
      <c r="A8" s="6" t="s">
        <v>556</v>
      </c>
      <c r="D8">
        <v>1</v>
      </c>
      <c r="E8" s="13">
        <v>1</v>
      </c>
    </row>
    <row r="9" spans="1:5" x14ac:dyDescent="0.35">
      <c r="A9" s="6" t="s">
        <v>557</v>
      </c>
      <c r="B9">
        <v>1</v>
      </c>
      <c r="C9">
        <v>1</v>
      </c>
      <c r="E9" s="13">
        <v>2</v>
      </c>
    </row>
    <row r="10" spans="1:5" x14ac:dyDescent="0.35">
      <c r="A10" s="6" t="s">
        <v>558</v>
      </c>
      <c r="C10">
        <v>1</v>
      </c>
      <c r="E10" s="13">
        <v>1</v>
      </c>
    </row>
    <row r="11" spans="1:5" x14ac:dyDescent="0.35">
      <c r="A11" s="6" t="s">
        <v>559</v>
      </c>
      <c r="B11">
        <v>1</v>
      </c>
      <c r="E11" s="13">
        <v>1</v>
      </c>
    </row>
    <row r="12" spans="1:5" x14ac:dyDescent="0.35">
      <c r="A12" s="6" t="s">
        <v>560</v>
      </c>
      <c r="C12">
        <v>3</v>
      </c>
      <c r="D12">
        <v>1</v>
      </c>
      <c r="E12" s="13">
        <v>4</v>
      </c>
    </row>
    <row r="13" spans="1:5" x14ac:dyDescent="0.35">
      <c r="A13" s="6" t="s">
        <v>561</v>
      </c>
      <c r="B13">
        <v>1</v>
      </c>
      <c r="E13" s="13">
        <v>1</v>
      </c>
    </row>
    <row r="14" spans="1:5" x14ac:dyDescent="0.35">
      <c r="A14" s="6" t="s">
        <v>562</v>
      </c>
      <c r="B14">
        <v>1</v>
      </c>
      <c r="C14">
        <v>6</v>
      </c>
      <c r="E14" s="13">
        <v>7</v>
      </c>
    </row>
    <row r="15" spans="1:5" x14ac:dyDescent="0.35">
      <c r="A15" s="6" t="s">
        <v>563</v>
      </c>
      <c r="B15">
        <v>1</v>
      </c>
      <c r="C15">
        <v>7</v>
      </c>
      <c r="E15" s="13">
        <v>8</v>
      </c>
    </row>
    <row r="16" spans="1:5" x14ac:dyDescent="0.35">
      <c r="A16" s="6" t="s">
        <v>564</v>
      </c>
      <c r="B16">
        <v>1</v>
      </c>
      <c r="C16">
        <v>1</v>
      </c>
      <c r="E16" s="13">
        <v>2</v>
      </c>
    </row>
    <row r="17" spans="1:5" x14ac:dyDescent="0.35">
      <c r="A17" s="6" t="s">
        <v>565</v>
      </c>
      <c r="C17">
        <v>6</v>
      </c>
      <c r="E17" s="13">
        <v>6</v>
      </c>
    </row>
    <row r="18" spans="1:5" x14ac:dyDescent="0.35">
      <c r="A18" s="6" t="s">
        <v>566</v>
      </c>
      <c r="C18">
        <v>19</v>
      </c>
      <c r="E18" s="13">
        <v>19</v>
      </c>
    </row>
    <row r="19" spans="1:5" x14ac:dyDescent="0.35">
      <c r="A19" s="6" t="s">
        <v>567</v>
      </c>
      <c r="B19">
        <v>2</v>
      </c>
      <c r="C19">
        <v>13</v>
      </c>
      <c r="E19" s="13">
        <v>15</v>
      </c>
    </row>
    <row r="20" spans="1:5" x14ac:dyDescent="0.35">
      <c r="A20" s="6" t="s">
        <v>568</v>
      </c>
      <c r="B20">
        <v>10</v>
      </c>
      <c r="C20">
        <v>14</v>
      </c>
      <c r="E20" s="13">
        <v>24</v>
      </c>
    </row>
    <row r="21" spans="1:5" x14ac:dyDescent="0.35">
      <c r="A21" s="6" t="s">
        <v>569</v>
      </c>
      <c r="B21">
        <v>6</v>
      </c>
      <c r="C21">
        <v>14</v>
      </c>
      <c r="D21">
        <v>1</v>
      </c>
      <c r="E21" s="13">
        <v>21</v>
      </c>
    </row>
    <row r="22" spans="1:5" x14ac:dyDescent="0.35">
      <c r="A22" s="6" t="s">
        <v>570</v>
      </c>
      <c r="B22">
        <v>1</v>
      </c>
      <c r="C22">
        <v>26</v>
      </c>
      <c r="E22" s="13">
        <v>27</v>
      </c>
    </row>
    <row r="23" spans="1:5" x14ac:dyDescent="0.35">
      <c r="A23" s="6" t="s">
        <v>571</v>
      </c>
      <c r="C23">
        <v>9</v>
      </c>
      <c r="E23" s="13">
        <v>9</v>
      </c>
    </row>
    <row r="24" spans="1:5" x14ac:dyDescent="0.35">
      <c r="A24" s="6" t="s">
        <v>572</v>
      </c>
      <c r="C24">
        <v>6</v>
      </c>
      <c r="E24" s="13">
        <v>6</v>
      </c>
    </row>
    <row r="25" spans="1:5" x14ac:dyDescent="0.35">
      <c r="A25" s="6" t="s">
        <v>573</v>
      </c>
      <c r="B25">
        <v>5</v>
      </c>
      <c r="C25">
        <v>42</v>
      </c>
      <c r="D25">
        <v>22</v>
      </c>
      <c r="E25" s="13">
        <v>69</v>
      </c>
    </row>
    <row r="26" spans="1:5" x14ac:dyDescent="0.35">
      <c r="A26" s="6" t="s">
        <v>574</v>
      </c>
      <c r="B26">
        <v>3</v>
      </c>
      <c r="C26">
        <v>21</v>
      </c>
      <c r="D26">
        <v>9</v>
      </c>
      <c r="E26" s="13">
        <v>33</v>
      </c>
    </row>
    <row r="27" spans="1:5" x14ac:dyDescent="0.35">
      <c r="A27" s="6" t="s">
        <v>575</v>
      </c>
      <c r="B27">
        <v>1</v>
      </c>
      <c r="C27">
        <v>36</v>
      </c>
      <c r="D27">
        <v>2</v>
      </c>
      <c r="E27" s="13">
        <v>39</v>
      </c>
    </row>
    <row r="28" spans="1:5" x14ac:dyDescent="0.35">
      <c r="A28" s="50" t="s">
        <v>576</v>
      </c>
      <c r="C28">
        <v>1</v>
      </c>
      <c r="E28" s="13">
        <v>1</v>
      </c>
    </row>
    <row r="29" spans="1:5" x14ac:dyDescent="0.35">
      <c r="A29" s="50" t="s">
        <v>577</v>
      </c>
      <c r="C29">
        <v>6</v>
      </c>
      <c r="E29" s="13">
        <v>6</v>
      </c>
    </row>
    <row r="30" spans="1:5" x14ac:dyDescent="0.35">
      <c r="A30" s="50" t="s">
        <v>578</v>
      </c>
      <c r="C30">
        <v>5</v>
      </c>
      <c r="E30" s="13">
        <v>5</v>
      </c>
    </row>
    <row r="31" spans="1:5" x14ac:dyDescent="0.35">
      <c r="A31" s="50" t="s">
        <v>648</v>
      </c>
      <c r="B31">
        <v>1</v>
      </c>
      <c r="C31">
        <v>18</v>
      </c>
      <c r="E31" s="13">
        <v>19</v>
      </c>
    </row>
    <row r="32" spans="1:5" x14ac:dyDescent="0.35">
      <c r="A32" s="50" t="s">
        <v>649</v>
      </c>
      <c r="C32">
        <v>1</v>
      </c>
      <c r="D32">
        <v>2</v>
      </c>
      <c r="E32" s="13">
        <v>3</v>
      </c>
    </row>
    <row r="33" spans="1:5" x14ac:dyDescent="0.35">
      <c r="A33" s="50" t="s">
        <v>650</v>
      </c>
      <c r="C33">
        <v>5</v>
      </c>
      <c r="E33" s="13">
        <v>5</v>
      </c>
    </row>
    <row r="34" spans="1:5" x14ac:dyDescent="0.35">
      <c r="A34" s="6" t="s">
        <v>554</v>
      </c>
      <c r="B34">
        <v>37</v>
      </c>
      <c r="C34">
        <v>228</v>
      </c>
      <c r="D34">
        <v>36</v>
      </c>
      <c r="E34" s="13">
        <v>301</v>
      </c>
    </row>
  </sheetData>
  <pageMargins left="0.7" right="0.7" top="0.75" bottom="0.75" header="0.3" footer="0.3"/>
  <pageSetup orientation="portrait" verticalDpi="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43"/>
  <sheetViews>
    <sheetView topLeftCell="A23" workbookViewId="0">
      <selection activeCell="A33" sqref="A33"/>
    </sheetView>
  </sheetViews>
  <sheetFormatPr defaultRowHeight="14.5" x14ac:dyDescent="0.35"/>
  <cols>
    <col min="1" max="1" width="27.453125" bestFit="1" customWidth="1"/>
    <col min="2" max="2" width="15.26953125" bestFit="1" customWidth="1"/>
    <col min="3" max="3" width="7.08984375" bestFit="1" customWidth="1"/>
    <col min="4" max="4" width="8.90625" bestFit="1" customWidth="1"/>
    <col min="5" max="5" width="10.7265625" bestFit="1" customWidth="1"/>
    <col min="6" max="6" width="10.81640625" bestFit="1" customWidth="1"/>
  </cols>
  <sheetData>
    <row r="1" spans="1:5" ht="74.25" customHeight="1" x14ac:dyDescent="0.35"/>
    <row r="3" spans="1:5" x14ac:dyDescent="0.35">
      <c r="A3" s="5" t="s">
        <v>15</v>
      </c>
      <c r="B3" t="s">
        <v>548</v>
      </c>
    </row>
    <row r="5" spans="1:5" x14ac:dyDescent="0.35">
      <c r="A5" s="7" t="s">
        <v>551</v>
      </c>
      <c r="B5" s="7" t="s">
        <v>579</v>
      </c>
      <c r="C5" s="8"/>
      <c r="D5" s="8"/>
      <c r="E5" s="8"/>
    </row>
    <row r="6" spans="1:5" x14ac:dyDescent="0.35">
      <c r="A6" s="9" t="s">
        <v>580</v>
      </c>
      <c r="B6" s="10" t="s">
        <v>31</v>
      </c>
      <c r="C6" s="10" t="s">
        <v>25</v>
      </c>
      <c r="D6" s="10" t="s">
        <v>23</v>
      </c>
      <c r="E6" s="16" t="s">
        <v>554</v>
      </c>
    </row>
    <row r="7" spans="1:5" x14ac:dyDescent="0.35">
      <c r="A7" s="11" t="s">
        <v>160</v>
      </c>
      <c r="B7" s="10">
        <v>1</v>
      </c>
      <c r="C7" s="10">
        <v>7</v>
      </c>
      <c r="D7" s="10"/>
      <c r="E7" s="16">
        <v>8</v>
      </c>
    </row>
    <row r="8" spans="1:5" x14ac:dyDescent="0.35">
      <c r="A8" s="11" t="s">
        <v>135</v>
      </c>
      <c r="B8" s="10">
        <v>7</v>
      </c>
      <c r="C8" s="10">
        <v>1</v>
      </c>
      <c r="D8" s="10"/>
      <c r="E8" s="16">
        <v>8</v>
      </c>
    </row>
    <row r="9" spans="1:5" x14ac:dyDescent="0.35">
      <c r="A9" s="11" t="s">
        <v>35</v>
      </c>
      <c r="B9" s="10">
        <v>4</v>
      </c>
      <c r="C9" s="10">
        <v>12</v>
      </c>
      <c r="D9" s="10"/>
      <c r="E9" s="16">
        <v>16</v>
      </c>
    </row>
    <row r="10" spans="1:5" x14ac:dyDescent="0.35">
      <c r="A10" s="11" t="s">
        <v>19</v>
      </c>
      <c r="B10" s="10">
        <v>3</v>
      </c>
      <c r="C10" s="10">
        <v>7</v>
      </c>
      <c r="D10" s="10"/>
      <c r="E10" s="16">
        <v>10</v>
      </c>
    </row>
    <row r="11" spans="1:5" x14ac:dyDescent="0.35">
      <c r="A11" s="11" t="s">
        <v>40</v>
      </c>
      <c r="B11" s="10"/>
      <c r="C11" s="10">
        <v>26</v>
      </c>
      <c r="D11" s="10">
        <v>1</v>
      </c>
      <c r="E11" s="16">
        <v>27</v>
      </c>
    </row>
    <row r="12" spans="1:5" x14ac:dyDescent="0.35">
      <c r="A12" s="11" t="s">
        <v>53</v>
      </c>
      <c r="B12" s="10">
        <v>1</v>
      </c>
      <c r="C12" s="10"/>
      <c r="D12" s="10"/>
      <c r="E12" s="16">
        <v>1</v>
      </c>
    </row>
    <row r="13" spans="1:5" x14ac:dyDescent="0.35">
      <c r="A13" s="11" t="s">
        <v>59</v>
      </c>
      <c r="B13" s="10">
        <v>2</v>
      </c>
      <c r="C13" s="10"/>
      <c r="D13" s="10"/>
      <c r="E13" s="16">
        <v>2</v>
      </c>
    </row>
    <row r="14" spans="1:5" x14ac:dyDescent="0.35">
      <c r="A14" s="11" t="s">
        <v>71</v>
      </c>
      <c r="B14" s="10">
        <v>1</v>
      </c>
      <c r="C14" s="10">
        <v>2</v>
      </c>
      <c r="D14" s="10"/>
      <c r="E14" s="16">
        <v>3</v>
      </c>
    </row>
    <row r="15" spans="1:5" x14ac:dyDescent="0.35">
      <c r="A15" s="11" t="s">
        <v>23</v>
      </c>
      <c r="B15" s="10">
        <v>7</v>
      </c>
      <c r="C15" s="10">
        <v>17</v>
      </c>
      <c r="D15" s="10">
        <v>34</v>
      </c>
      <c r="E15" s="16">
        <v>58</v>
      </c>
    </row>
    <row r="16" spans="1:5" x14ac:dyDescent="0.35">
      <c r="A16" s="11" t="s">
        <v>80</v>
      </c>
      <c r="B16" s="10"/>
      <c r="C16" s="10">
        <v>20</v>
      </c>
      <c r="D16" s="10"/>
      <c r="E16" s="16">
        <v>20</v>
      </c>
    </row>
    <row r="17" spans="1:5" x14ac:dyDescent="0.35">
      <c r="A17" s="11" t="s">
        <v>182</v>
      </c>
      <c r="B17" s="10">
        <v>3</v>
      </c>
      <c r="C17" s="10">
        <v>3</v>
      </c>
      <c r="D17" s="10">
        <v>1</v>
      </c>
      <c r="E17" s="16">
        <v>7</v>
      </c>
    </row>
    <row r="18" spans="1:5" x14ac:dyDescent="0.35">
      <c r="A18" s="11" t="s">
        <v>202</v>
      </c>
      <c r="B18" s="10"/>
      <c r="C18" s="10">
        <v>1</v>
      </c>
      <c r="D18" s="10"/>
      <c r="E18" s="16">
        <v>1</v>
      </c>
    </row>
    <row r="19" spans="1:5" x14ac:dyDescent="0.35">
      <c r="A19" s="11" t="s">
        <v>205</v>
      </c>
      <c r="B19" s="10"/>
      <c r="C19" s="10">
        <v>2</v>
      </c>
      <c r="D19" s="10"/>
      <c r="E19" s="16">
        <v>2</v>
      </c>
    </row>
    <row r="20" spans="1:5" x14ac:dyDescent="0.35">
      <c r="A20" s="11" t="s">
        <v>219</v>
      </c>
      <c r="B20" s="10">
        <v>1</v>
      </c>
      <c r="C20" s="10">
        <v>2</v>
      </c>
      <c r="D20" s="10"/>
      <c r="E20" s="16">
        <v>3</v>
      </c>
    </row>
    <row r="21" spans="1:5" x14ac:dyDescent="0.35">
      <c r="A21" s="11" t="s">
        <v>232</v>
      </c>
      <c r="B21" s="10"/>
      <c r="C21" s="10">
        <v>3</v>
      </c>
      <c r="D21" s="10"/>
      <c r="E21" s="16">
        <v>3</v>
      </c>
    </row>
    <row r="22" spans="1:5" x14ac:dyDescent="0.35">
      <c r="A22" s="11" t="s">
        <v>420</v>
      </c>
      <c r="B22" s="10"/>
      <c r="C22" s="10">
        <v>1</v>
      </c>
      <c r="D22" s="10"/>
      <c r="E22" s="16">
        <v>1</v>
      </c>
    </row>
    <row r="23" spans="1:5" x14ac:dyDescent="0.35">
      <c r="A23" s="11" t="s">
        <v>260</v>
      </c>
      <c r="B23" s="10">
        <v>1</v>
      </c>
      <c r="C23" s="10">
        <v>58</v>
      </c>
      <c r="D23" s="10"/>
      <c r="E23" s="16">
        <v>59</v>
      </c>
    </row>
    <row r="24" spans="1:5" x14ac:dyDescent="0.35">
      <c r="A24" s="11" t="s">
        <v>115</v>
      </c>
      <c r="B24" s="10">
        <v>3</v>
      </c>
      <c r="C24" s="10">
        <v>3</v>
      </c>
      <c r="D24" s="10"/>
      <c r="E24" s="16">
        <v>6</v>
      </c>
    </row>
    <row r="25" spans="1:5" x14ac:dyDescent="0.35">
      <c r="A25" s="11" t="s">
        <v>169</v>
      </c>
      <c r="B25" s="10"/>
      <c r="C25" s="10">
        <v>2</v>
      </c>
      <c r="D25" s="10"/>
      <c r="E25" s="16">
        <v>2</v>
      </c>
    </row>
    <row r="26" spans="1:5" x14ac:dyDescent="0.35">
      <c r="A26" s="11" t="s">
        <v>294</v>
      </c>
      <c r="B26" s="10"/>
      <c r="C26" s="10">
        <v>1</v>
      </c>
      <c r="D26" s="10"/>
      <c r="E26" s="16">
        <v>1</v>
      </c>
    </row>
    <row r="27" spans="1:5" x14ac:dyDescent="0.35">
      <c r="A27" s="11" t="s">
        <v>324</v>
      </c>
      <c r="B27" s="10"/>
      <c r="C27" s="10">
        <v>4</v>
      </c>
      <c r="D27" s="10"/>
      <c r="E27" s="16">
        <v>4</v>
      </c>
    </row>
    <row r="28" spans="1:5" x14ac:dyDescent="0.35">
      <c r="A28" s="11" t="s">
        <v>363</v>
      </c>
      <c r="B28" s="10">
        <v>1</v>
      </c>
      <c r="C28" s="10">
        <v>2</v>
      </c>
      <c r="D28" s="10"/>
      <c r="E28" s="16">
        <v>3</v>
      </c>
    </row>
    <row r="29" spans="1:5" x14ac:dyDescent="0.35">
      <c r="A29" s="11" t="s">
        <v>412</v>
      </c>
      <c r="B29" s="10"/>
      <c r="C29" s="10">
        <v>1</v>
      </c>
      <c r="D29" s="10"/>
      <c r="E29" s="16">
        <v>1</v>
      </c>
    </row>
    <row r="30" spans="1:5" x14ac:dyDescent="0.35">
      <c r="A30" s="11" t="s">
        <v>489</v>
      </c>
      <c r="B30" s="10"/>
      <c r="C30" s="10">
        <v>1</v>
      </c>
      <c r="D30" s="10"/>
      <c r="E30" s="16">
        <v>1</v>
      </c>
    </row>
    <row r="31" spans="1:5" x14ac:dyDescent="0.35">
      <c r="A31" s="11" t="s">
        <v>241</v>
      </c>
      <c r="B31" s="10"/>
      <c r="C31" s="10">
        <v>16</v>
      </c>
      <c r="D31" s="10"/>
      <c r="E31" s="16">
        <v>16</v>
      </c>
    </row>
    <row r="32" spans="1:5" x14ac:dyDescent="0.35">
      <c r="A32" s="11" t="s">
        <v>271</v>
      </c>
      <c r="B32" s="10"/>
      <c r="C32" s="10">
        <v>10</v>
      </c>
      <c r="D32" s="10"/>
      <c r="E32" s="16">
        <v>10</v>
      </c>
    </row>
    <row r="33" spans="1:5" x14ac:dyDescent="0.35">
      <c r="A33" s="11" t="s">
        <v>332</v>
      </c>
      <c r="B33" s="10"/>
      <c r="C33" s="10">
        <v>2</v>
      </c>
      <c r="D33" s="10"/>
      <c r="E33" s="16">
        <v>2</v>
      </c>
    </row>
    <row r="34" spans="1:5" x14ac:dyDescent="0.35">
      <c r="A34" s="11" t="s">
        <v>370</v>
      </c>
      <c r="B34" s="10"/>
      <c r="C34" s="10">
        <v>8</v>
      </c>
      <c r="D34" s="10"/>
      <c r="E34" s="16">
        <v>8</v>
      </c>
    </row>
    <row r="35" spans="1:5" x14ac:dyDescent="0.35">
      <c r="A35" s="11" t="s">
        <v>494</v>
      </c>
      <c r="B35" s="10"/>
      <c r="C35" s="10">
        <v>3</v>
      </c>
      <c r="D35" s="10"/>
      <c r="E35" s="16">
        <v>3</v>
      </c>
    </row>
    <row r="36" spans="1:5" x14ac:dyDescent="0.35">
      <c r="A36" s="11" t="s">
        <v>320</v>
      </c>
      <c r="B36" s="10"/>
      <c r="C36" s="10">
        <v>4</v>
      </c>
      <c r="D36" s="10"/>
      <c r="E36" s="16">
        <v>4</v>
      </c>
    </row>
    <row r="37" spans="1:5" x14ac:dyDescent="0.35">
      <c r="A37" s="11" t="s">
        <v>498</v>
      </c>
      <c r="B37" s="10">
        <v>2</v>
      </c>
      <c r="C37" s="10">
        <v>1</v>
      </c>
      <c r="D37" s="10"/>
      <c r="E37" s="16">
        <v>3</v>
      </c>
    </row>
    <row r="38" spans="1:5" x14ac:dyDescent="0.35">
      <c r="A38" s="11" t="s">
        <v>531</v>
      </c>
      <c r="B38" s="10"/>
      <c r="C38" s="10">
        <v>1</v>
      </c>
      <c r="D38" s="10"/>
      <c r="E38" s="16">
        <v>1</v>
      </c>
    </row>
    <row r="39" spans="1:5" x14ac:dyDescent="0.35">
      <c r="A39" s="11" t="s">
        <v>537</v>
      </c>
      <c r="B39" s="10"/>
      <c r="C39" s="10">
        <v>1</v>
      </c>
      <c r="D39" s="10"/>
      <c r="E39" s="16">
        <v>1</v>
      </c>
    </row>
    <row r="40" spans="1:5" x14ac:dyDescent="0.35">
      <c r="A40" s="11" t="s">
        <v>328</v>
      </c>
      <c r="B40" s="10"/>
      <c r="C40" s="10">
        <v>1</v>
      </c>
      <c r="D40" s="10"/>
      <c r="E40" s="16">
        <v>1</v>
      </c>
    </row>
    <row r="41" spans="1:5" x14ac:dyDescent="0.35">
      <c r="A41" s="11" t="s">
        <v>336</v>
      </c>
      <c r="B41" s="10"/>
      <c r="C41" s="10">
        <v>2</v>
      </c>
      <c r="D41" s="10"/>
      <c r="E41" s="16">
        <v>2</v>
      </c>
    </row>
    <row r="42" spans="1:5" x14ac:dyDescent="0.35">
      <c r="A42" s="11" t="s">
        <v>655</v>
      </c>
      <c r="B42" s="10"/>
      <c r="C42" s="10">
        <v>3</v>
      </c>
      <c r="D42" s="10"/>
      <c r="E42" s="16">
        <v>3</v>
      </c>
    </row>
    <row r="43" spans="1:5" x14ac:dyDescent="0.35">
      <c r="A43" s="12" t="s">
        <v>554</v>
      </c>
      <c r="B43" s="52">
        <v>37</v>
      </c>
      <c r="C43" s="52">
        <v>228</v>
      </c>
      <c r="D43" s="52">
        <v>36</v>
      </c>
      <c r="E43" s="53">
        <v>301</v>
      </c>
    </row>
  </sheetData>
  <pageMargins left="0.7" right="0.7" top="0.75" bottom="0.75" header="0.3" footer="0.3"/>
  <pageSetup orientation="portrait" verticalDpi="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8"/>
  <sheetViews>
    <sheetView workbookViewId="0">
      <selection activeCell="B40" sqref="B40"/>
    </sheetView>
  </sheetViews>
  <sheetFormatPr defaultRowHeight="14.5" x14ac:dyDescent="0.35"/>
  <cols>
    <col min="1" max="1" width="34.54296875" customWidth="1"/>
    <col min="2" max="2" width="18" customWidth="1"/>
    <col min="3" max="3" width="25.1796875" customWidth="1"/>
    <col min="4" max="4" width="18.54296875" customWidth="1"/>
    <col min="5" max="5" width="15.54296875" customWidth="1"/>
    <col min="6" max="6" width="14.81640625" customWidth="1"/>
    <col min="7" max="7" width="44.453125" customWidth="1"/>
    <col min="8" max="11" width="5" customWidth="1"/>
    <col min="12" max="12" width="11.453125" customWidth="1"/>
    <col min="13" max="13" width="6.54296875" customWidth="1"/>
    <col min="14" max="14" width="6.81640625" customWidth="1"/>
    <col min="15" max="15" width="4.54296875" customWidth="1"/>
    <col min="16" max="17" width="6.54296875" customWidth="1"/>
    <col min="18" max="18" width="6.81640625" customWidth="1"/>
    <col min="19" max="20" width="6.54296875" customWidth="1"/>
    <col min="21" max="21" width="4.453125" customWidth="1"/>
    <col min="22" max="22" width="6.81640625" customWidth="1"/>
    <col min="23" max="23" width="4.54296875" customWidth="1"/>
    <col min="24" max="24" width="6.54296875" customWidth="1"/>
    <col min="25" max="25" width="4.81640625" customWidth="1"/>
    <col min="26" max="26" width="4" customWidth="1"/>
    <col min="27" max="27" width="6.54296875" customWidth="1"/>
    <col min="28" max="29" width="4.453125" customWidth="1"/>
    <col min="30" max="30" width="6.54296875" customWidth="1"/>
    <col min="31" max="31" width="11.453125" bestFit="1" customWidth="1"/>
  </cols>
  <sheetData>
    <row r="1" spans="1:7" ht="73.5" customHeight="1" x14ac:dyDescent="0.35"/>
    <row r="2" spans="1:7" x14ac:dyDescent="0.35">
      <c r="A2" t="s">
        <v>549</v>
      </c>
      <c r="B2" t="s">
        <v>581</v>
      </c>
      <c r="C2" t="s">
        <v>582</v>
      </c>
      <c r="D2" s="15" t="s">
        <v>583</v>
      </c>
      <c r="E2" t="s">
        <v>584</v>
      </c>
      <c r="F2" t="s">
        <v>585</v>
      </c>
      <c r="G2" t="s">
        <v>586</v>
      </c>
    </row>
    <row r="3" spans="1:7" x14ac:dyDescent="0.35">
      <c r="A3" t="s">
        <v>21</v>
      </c>
      <c r="B3" s="1">
        <f t="array" ref="B3">MIN(IF('Missile Tests'!$H$3:$H$305=Table1[[#This Row],[Facility]], 'Missile Tests'!$B$3:$B$305))</f>
        <v>30781</v>
      </c>
      <c r="C3" s="1">
        <f t="array" ref="C3">MAX(IF('Missile Tests'!$H$3:$H$305=Table1[[#This Row],[Facility]], 'Missile Tests'!$B$3:$B$305))</f>
        <v>39908</v>
      </c>
      <c r="D3" s="15">
        <f>COUNTIF('Missile Tests'!H:H,Table1[[#This Row],[Facility]])</f>
        <v>17</v>
      </c>
      <c r="E3">
        <v>40.849996599999997</v>
      </c>
      <c r="F3">
        <v>129.666664</v>
      </c>
      <c r="G3" t="s">
        <v>587</v>
      </c>
    </row>
    <row r="4" spans="1:7" x14ac:dyDescent="0.35">
      <c r="A4" t="s">
        <v>43</v>
      </c>
      <c r="B4" s="1">
        <f t="array" ref="B4">MIN(IF('Missile Tests'!$H$3:$H$305=Table1[[#This Row],[Facility]], 'Missile Tests'!$B$3:$B$305))</f>
        <v>33420</v>
      </c>
      <c r="C4" s="1">
        <f t="array" ref="C4">MAX(IF('Missile Tests'!$H$3:$H$305=Table1[[#This Row],[Facility]], 'Missile Tests'!$B$3:$B$305))</f>
        <v>33420</v>
      </c>
      <c r="D4" s="15">
        <f>COUNTIF('Missile Tests'!H:H,Table1[[#This Row],[Facility]])</f>
        <v>1</v>
      </c>
      <c r="E4">
        <v>38.623330000000003</v>
      </c>
      <c r="F4">
        <v>126.68470000000001</v>
      </c>
      <c r="G4" t="s">
        <v>588</v>
      </c>
    </row>
    <row r="5" spans="1:7" x14ac:dyDescent="0.35">
      <c r="A5" t="s">
        <v>461</v>
      </c>
      <c r="B5" s="1">
        <f t="array" ref="B5">MIN(IF('Missile Tests'!$H$3:$H$305=Table1[[#This Row],[Facility]], 'Missile Tests'!$B$3:$B$305))</f>
        <v>44925</v>
      </c>
      <c r="C5" s="1">
        <f t="array" ref="C5">MAX(IF('Missile Tests'!$H$3:$H$305=Table1[[#This Row],[Facility]], 'Missile Tests'!$B$3:$B$305))</f>
        <v>45546</v>
      </c>
      <c r="D5" s="15">
        <f>COUNTIF('Missile Tests'!H:H,Table1[[#This Row],[Facility]])</f>
        <v>8</v>
      </c>
      <c r="E5">
        <v>38.875</v>
      </c>
      <c r="F5">
        <v>125.926</v>
      </c>
      <c r="G5" t="s">
        <v>589</v>
      </c>
    </row>
    <row r="6" spans="1:7" x14ac:dyDescent="0.35">
      <c r="A6" t="s">
        <v>483</v>
      </c>
      <c r="B6" s="1">
        <f t="array" ref="B6">MIN(IF('Missile Tests'!$H$3:$H$305=Table1[[#This Row],[Facility]], 'Missile Tests'!$B$3:$B$305))</f>
        <v>44998</v>
      </c>
      <c r="C6" s="1">
        <f t="array" ref="C6">MAX(IF('Missile Tests'!$H$3:$H$305=Table1[[#This Row],[Facility]], 'Missile Tests'!$B$3:$B$305))</f>
        <v>45473</v>
      </c>
      <c r="D6" s="15">
        <f>COUNTIF('Missile Tests'!H:H,Table1[[#This Row],[Facility]])</f>
        <v>4</v>
      </c>
      <c r="E6">
        <v>38.274999999999999</v>
      </c>
      <c r="F6">
        <v>125.071</v>
      </c>
      <c r="G6" t="s">
        <v>590</v>
      </c>
    </row>
    <row r="7" spans="1:7" x14ac:dyDescent="0.35">
      <c r="A7" t="s">
        <v>23</v>
      </c>
      <c r="B7" s="1">
        <f t="array" ref="B7">MIN(IF('Missile Tests'!$H$3:$H$305=Table1[[#This Row],[Facility]], 'Missile Tests'!$B$3:$B$305))</f>
        <v>41846</v>
      </c>
      <c r="C7" s="1">
        <f t="array" ref="C7">MAX(IF('Missile Tests'!$H$3:$H$305=Table1[[#This Row],[Facility]], 'Missile Tests'!$B$3:$B$305))</f>
        <v>45600</v>
      </c>
      <c r="D7" s="15">
        <f>COUNTIF('Missile Tests'!H:H,Table1[[#This Row],[Facility]])</f>
        <v>16</v>
      </c>
      <c r="E7" s="14" t="s">
        <v>23</v>
      </c>
      <c r="F7" s="14" t="s">
        <v>23</v>
      </c>
      <c r="G7" t="s">
        <v>23</v>
      </c>
    </row>
    <row r="8" spans="1:7" x14ac:dyDescent="0.35">
      <c r="A8" t="s">
        <v>63</v>
      </c>
      <c r="B8" s="1">
        <f t="array" ref="B8">MIN(IF('Missile Tests'!$H$3:$H$305=Table1[[#This Row],[Facility]], 'Missile Tests'!$B$3:$B$305))</f>
        <v>38903</v>
      </c>
      <c r="C8" s="1">
        <f t="array" ref="C8">MAX(IF('Missile Tests'!$H$3:$H$305=Table1[[#This Row],[Facility]], 'Missile Tests'!$B$3:$B$305))</f>
        <v>42972</v>
      </c>
      <c r="D8" s="15">
        <f>COUNTIF('Missile Tests'!H:H,Table1[[#This Row],[Facility]])</f>
        <v>20</v>
      </c>
      <c r="E8">
        <v>38.990830000000003</v>
      </c>
      <c r="F8">
        <v>127.6236</v>
      </c>
      <c r="G8" t="s">
        <v>591</v>
      </c>
    </row>
    <row r="9" spans="1:7" x14ac:dyDescent="0.35">
      <c r="A9" t="s">
        <v>72</v>
      </c>
      <c r="B9" s="1">
        <f t="array" ref="B9">MIN(IF('Missile Tests'!$H$3:$H$305=Table1[[#This Row],[Facility]], 'Missile Tests'!$B$3:$B$305))</f>
        <v>41012</v>
      </c>
      <c r="C9" s="1">
        <f t="array" ref="C9">MAX(IF('Missile Tests'!$H$3:$H$305=Table1[[#This Row],[Facility]], 'Missile Tests'!$B$3:$B$305))</f>
        <v>45439</v>
      </c>
      <c r="D9" s="15">
        <f>COUNTIF('Missile Tests'!H:H,Table1[[#This Row],[Facility]])</f>
        <v>15</v>
      </c>
      <c r="E9">
        <v>39.659599999999998</v>
      </c>
      <c r="F9">
        <v>124.70569999999999</v>
      </c>
      <c r="G9" t="s">
        <v>592</v>
      </c>
    </row>
    <row r="10" spans="1:7" x14ac:dyDescent="0.35">
      <c r="A10" t="s">
        <v>88</v>
      </c>
      <c r="B10" s="1">
        <f t="array" ref="B10">MIN(IF('Missile Tests'!$H$3:$H$305=Table1[[#This Row],[Facility]], 'Missile Tests'!$B$3:$B$305))</f>
        <v>41701</v>
      </c>
      <c r="C10" s="1">
        <f t="array" ref="C10">MAX(IF('Missile Tests'!$H$3:$H$305=Table1[[#This Row],[Facility]], 'Missile Tests'!$B$3:$B$305))</f>
        <v>44882</v>
      </c>
      <c r="D10" s="15">
        <f>COUNTIF('Missile Tests'!H:H,Table1[[#This Row],[Facility]])</f>
        <v>14</v>
      </c>
      <c r="E10">
        <v>39.167700000000004</v>
      </c>
      <c r="F10">
        <v>127.4817</v>
      </c>
      <c r="G10" t="s">
        <v>593</v>
      </c>
    </row>
    <row r="11" spans="1:7" x14ac:dyDescent="0.35">
      <c r="A11" t="s">
        <v>91</v>
      </c>
      <c r="B11" s="1">
        <f t="array" ref="B11">MIN(IF('Missile Tests'!$H$3:$H$305=Table1[[#This Row],[Facility]], 'Missile Tests'!$B$3:$B$305))</f>
        <v>41724</v>
      </c>
      <c r="C11" s="1">
        <f t="array" ref="C11">MAX(IF('Missile Tests'!$H$3:$H$305=Table1[[#This Row],[Facility]], 'Missile Tests'!$B$3:$B$305))</f>
        <v>43769</v>
      </c>
      <c r="D11" s="15">
        <f>COUNTIF('Missile Tests'!H:H,Table1[[#This Row],[Facility]])</f>
        <v>6</v>
      </c>
      <c r="E11">
        <v>39.412593999999999</v>
      </c>
      <c r="F11">
        <v>125.89031</v>
      </c>
      <c r="G11" t="s">
        <v>594</v>
      </c>
    </row>
    <row r="12" spans="1:7" x14ac:dyDescent="0.35">
      <c r="A12" t="s">
        <v>81</v>
      </c>
      <c r="B12" s="1">
        <f t="array" ref="B12">MIN(IF('Missile Tests'!$H$3:$H$305=Table1[[#This Row],[Facility]], 'Missile Tests'!$B$3:$B$305))</f>
        <v>41412</v>
      </c>
      <c r="C12" s="1">
        <f t="array" ref="C12">MAX(IF('Missile Tests'!$H$3:$H$305=Table1[[#This Row],[Facility]], 'Missile Tests'!$B$3:$B$305))</f>
        <v>43918</v>
      </c>
      <c r="D12" s="15">
        <f>COUNTIF('Missile Tests'!H:H,Table1[[#This Row],[Facility]])</f>
        <v>26</v>
      </c>
      <c r="E12">
        <v>39.401670000000003</v>
      </c>
      <c r="F12">
        <v>127.5369</v>
      </c>
      <c r="G12" t="s">
        <v>593</v>
      </c>
    </row>
    <row r="13" spans="1:7" x14ac:dyDescent="0.35">
      <c r="A13" t="s">
        <v>100</v>
      </c>
      <c r="B13" s="1">
        <f t="array" ref="B13">MIN(IF('Missile Tests'!$H$3:$H$305=Table1[[#This Row],[Facility]], 'Missile Tests'!$B$3:$B$305))</f>
        <v>41829</v>
      </c>
      <c r="C13" s="1">
        <f t="array" ref="C13">MAX(IF('Missile Tests'!$H$3:$H$305=Table1[[#This Row],[Facility]], 'Missile Tests'!$B$3:$B$305))</f>
        <v>42618</v>
      </c>
      <c r="D13" s="15">
        <f>COUNTIF('Missile Tests'!H:H,Table1[[#This Row],[Facility]])</f>
        <v>12</v>
      </c>
      <c r="E13">
        <v>38.686833999999998</v>
      </c>
      <c r="F13">
        <v>125.702005</v>
      </c>
      <c r="G13" t="s">
        <v>595</v>
      </c>
    </row>
    <row r="14" spans="1:7" x14ac:dyDescent="0.35">
      <c r="A14" t="s">
        <v>104</v>
      </c>
      <c r="B14" s="1">
        <f t="array" ref="B14">MIN(IF('Missile Tests'!$H$3:$H$305=Table1[[#This Row],[Facility]], 'Missile Tests'!$B$3:$B$305))</f>
        <v>41833</v>
      </c>
      <c r="C14" s="1">
        <f t="array" ref="C14">MAX(IF('Missile Tests'!$H$3:$H$305=Table1[[#This Row],[Facility]], 'Missile Tests'!$B$3:$B$305))</f>
        <v>41833</v>
      </c>
      <c r="D14" s="15">
        <f>COUNTIF('Missile Tests'!H:H,Table1[[#This Row],[Facility]])</f>
        <v>2</v>
      </c>
      <c r="E14">
        <v>37.938200000000002</v>
      </c>
      <c r="F14">
        <v>126.5878</v>
      </c>
      <c r="G14" t="s">
        <v>596</v>
      </c>
    </row>
    <row r="15" spans="1:7" x14ac:dyDescent="0.35">
      <c r="A15" t="s">
        <v>110</v>
      </c>
      <c r="B15" s="1">
        <f t="array" ref="B15">MIN(IF('Missile Tests'!$H$3:$H$305=Table1[[#This Row],[Facility]], 'Missile Tests'!$B$3:$B$305))</f>
        <v>42064</v>
      </c>
      <c r="C15" s="1">
        <f t="array" ref="C15">MAX(IF('Missile Tests'!$H$3:$H$305=Table1[[#This Row],[Facility]], 'Missile Tests'!$B$3:$B$305))</f>
        <v>42064</v>
      </c>
      <c r="D15" s="15">
        <f>COUNTIF('Missile Tests'!H:H,Table1[[#This Row],[Facility]])</f>
        <v>2</v>
      </c>
      <c r="E15">
        <v>38.752299999999998</v>
      </c>
      <c r="F15">
        <v>125.32470000000001</v>
      </c>
      <c r="G15" t="s">
        <v>594</v>
      </c>
    </row>
    <row r="16" spans="1:7" x14ac:dyDescent="0.35">
      <c r="A16" t="s">
        <v>117</v>
      </c>
      <c r="B16" s="1">
        <f t="array" ref="B16">MIN(IF('Missile Tests'!$H$3:$H$305=Table1[[#This Row],[Facility]], 'Missile Tests'!$B$3:$B$305))</f>
        <v>42132</v>
      </c>
      <c r="C16" s="1">
        <f t="array" ref="C16">MAX(IF('Missile Tests'!$H$3:$H$305=Table1[[#This Row],[Facility]], 'Missile Tests'!$B$3:$B$305))</f>
        <v>44688</v>
      </c>
      <c r="D16" s="15">
        <f>COUNTIF('Missile Tests'!H:H,Table1[[#This Row],[Facility]])</f>
        <v>10</v>
      </c>
      <c r="E16">
        <v>40.036799999999999</v>
      </c>
      <c r="F16">
        <v>128.18389999999999</v>
      </c>
      <c r="G16" t="s">
        <v>597</v>
      </c>
    </row>
    <row r="17" spans="1:7" x14ac:dyDescent="0.35">
      <c r="A17" t="s">
        <v>163</v>
      </c>
      <c r="B17" s="1">
        <f t="array" ref="B17">MIN(IF('Missile Tests'!$H$3:$H$305=Table1[[#This Row],[Facility]], 'Missile Tests'!$B$3:$B$305))</f>
        <v>42657</v>
      </c>
      <c r="C17" s="1">
        <f t="array" ref="C17">MAX(IF('Missile Tests'!$H$3:$H$305=Table1[[#This Row],[Facility]], 'Missile Tests'!$B$3:$B$305))</f>
        <v>42662</v>
      </c>
      <c r="D17" s="15">
        <f>COUNTIF('Missile Tests'!H:H,Table1[[#This Row],[Facility]])</f>
        <v>2</v>
      </c>
      <c r="E17">
        <v>39.927472000000002</v>
      </c>
      <c r="F17">
        <v>125.20788899999999</v>
      </c>
      <c r="G17" t="s">
        <v>598</v>
      </c>
    </row>
    <row r="18" spans="1:7" x14ac:dyDescent="0.35">
      <c r="A18" t="s">
        <v>171</v>
      </c>
      <c r="B18" s="1">
        <f t="array" ref="B18">MIN(IF('Missile Tests'!$H$3:$H$305=Table1[[#This Row],[Facility]], 'Missile Tests'!$B$3:$B$305))</f>
        <v>42777</v>
      </c>
      <c r="C18" s="1">
        <f t="array" ref="C18">MAX(IF('Missile Tests'!$H$3:$H$305=Table1[[#This Row],[Facility]], 'Missile Tests'!$B$3:$B$305))</f>
        <v>42777</v>
      </c>
      <c r="D18" s="15">
        <f>COUNTIF('Missile Tests'!H:H,Table1[[#This Row],[Facility]])</f>
        <v>1</v>
      </c>
      <c r="E18">
        <v>40.013249999999999</v>
      </c>
      <c r="F18">
        <v>125.22302000000001</v>
      </c>
      <c r="G18" t="s">
        <v>598</v>
      </c>
    </row>
    <row r="19" spans="1:7" x14ac:dyDescent="0.35">
      <c r="A19" t="s">
        <v>189</v>
      </c>
      <c r="B19" s="1">
        <f t="array" ref="B19">MIN(IF('Missile Tests'!$H$3:$H$305=Table1[[#This Row],[Facility]], 'Missile Tests'!$B$3:$B$305))</f>
        <v>42853</v>
      </c>
      <c r="C19" s="1">
        <f t="array" ref="C19">MAX(IF('Missile Tests'!$H$3:$H$305=Table1[[#This Row],[Facility]], 'Missile Tests'!$B$3:$B$305))</f>
        <v>42853</v>
      </c>
      <c r="D19" s="15">
        <f>COUNTIF('Missile Tests'!H:H,Table1[[#This Row],[Facility]])</f>
        <v>1</v>
      </c>
      <c r="E19">
        <v>39.504416999999997</v>
      </c>
      <c r="F19">
        <v>125.964333</v>
      </c>
      <c r="G19" t="s">
        <v>594</v>
      </c>
    </row>
    <row r="20" spans="1:7" x14ac:dyDescent="0.35">
      <c r="A20" t="s">
        <v>443</v>
      </c>
      <c r="B20" s="1">
        <f t="array" ref="B20">MIN(IF('Missile Tests'!$H$3:$H$305=Table1[[#This Row],[Facility]], 'Missile Tests'!$B$3:$B$305))</f>
        <v>44868</v>
      </c>
      <c r="C20" s="1">
        <f t="array" ref="C20">MAX(IF('Missile Tests'!$H$3:$H$305=Table1[[#This Row],[Facility]], 'Missile Tests'!$B$3:$B$305))</f>
        <v>44868</v>
      </c>
      <c r="D20" s="15">
        <f>COUNTIF('Missile Tests'!H:H,Table1[[#This Row],[Facility]])</f>
        <v>3</v>
      </c>
      <c r="E20">
        <v>38.78</v>
      </c>
      <c r="F20">
        <v>126.67</v>
      </c>
      <c r="G20" t="s">
        <v>599</v>
      </c>
    </row>
    <row r="21" spans="1:7" x14ac:dyDescent="0.35">
      <c r="A21" t="s">
        <v>193</v>
      </c>
      <c r="B21" s="1">
        <f t="array" ref="B21">MIN(IF('Missile Tests'!$H$3:$H$305=Table1[[#This Row],[Facility]], 'Missile Tests'!$B$3:$B$305))</f>
        <v>42869</v>
      </c>
      <c r="C21" s="1">
        <f t="array" ref="C21">MAX(IF('Missile Tests'!$H$3:$H$305=Table1[[#This Row],[Facility]], 'Missile Tests'!$B$3:$B$305))</f>
        <v>42869</v>
      </c>
      <c r="D21" s="15">
        <f>COUNTIF('Missile Tests'!H:H,Table1[[#This Row],[Facility]])</f>
        <v>1</v>
      </c>
      <c r="E21">
        <v>40.065899999999999</v>
      </c>
      <c r="F21">
        <v>125.2099</v>
      </c>
      <c r="G21" t="s">
        <v>598</v>
      </c>
    </row>
    <row r="22" spans="1:7" x14ac:dyDescent="0.35">
      <c r="A22" t="s">
        <v>198</v>
      </c>
      <c r="B22" s="1">
        <f t="array" ref="B22">MIN(IF('Missile Tests'!$H$3:$H$305=Table1[[#This Row],[Facility]], 'Missile Tests'!$B$3:$B$305))</f>
        <v>42876</v>
      </c>
      <c r="C22" s="1">
        <f t="array" ref="C22">MAX(IF('Missile Tests'!$H$3:$H$305=Table1[[#This Row],[Facility]], 'Missile Tests'!$B$3:$B$305))</f>
        <v>42876</v>
      </c>
      <c r="D22" s="15">
        <f>COUNTIF('Missile Tests'!H:H,Table1[[#This Row],[Facility]])</f>
        <v>1</v>
      </c>
      <c r="E22">
        <v>39.618282999999998</v>
      </c>
      <c r="F22">
        <v>125.80358510000001</v>
      </c>
      <c r="G22" t="s">
        <v>594</v>
      </c>
    </row>
    <row r="23" spans="1:7" x14ac:dyDescent="0.35">
      <c r="A23" t="s">
        <v>207</v>
      </c>
      <c r="B23" s="1">
        <f t="array" ref="B23">MIN(IF('Missile Tests'!$H$3:$H$305=Table1[[#This Row],[Facility]], 'Missile Tests'!$B$3:$B$305))</f>
        <v>42920</v>
      </c>
      <c r="C23" s="1">
        <f t="array" ref="C23">MAX(IF('Missile Tests'!$H$3:$H$305=Table1[[#This Row],[Facility]], 'Missile Tests'!$B$3:$B$305))</f>
        <v>42920</v>
      </c>
      <c r="D23" s="15">
        <f>COUNTIF('Missile Tests'!H:H,Table1[[#This Row],[Facility]])</f>
        <v>1</v>
      </c>
      <c r="E23">
        <v>39.872152999999997</v>
      </c>
      <c r="F23">
        <v>125.269192</v>
      </c>
      <c r="G23" t="s">
        <v>598</v>
      </c>
    </row>
    <row r="24" spans="1:7" x14ac:dyDescent="0.35">
      <c r="A24" t="s">
        <v>213</v>
      </c>
      <c r="B24" s="1">
        <f t="array" ref="B24">MIN(IF('Missile Tests'!$H$3:$H$305=Table1[[#This Row],[Facility]], 'Missile Tests'!$B$3:$B$305))</f>
        <v>42944</v>
      </c>
      <c r="C24" s="1">
        <f t="array" ref="C24">MAX(IF('Missile Tests'!$H$3:$H$305=Table1[[#This Row],[Facility]], 'Missile Tests'!$B$3:$B$305))</f>
        <v>44837</v>
      </c>
      <c r="D24" s="15">
        <f>COUNTIF('Missile Tests'!H:H,Table1[[#This Row],[Facility]])</f>
        <v>6</v>
      </c>
      <c r="E24">
        <v>40.611207999999998</v>
      </c>
      <c r="F24">
        <v>126.425743</v>
      </c>
      <c r="G24" t="s">
        <v>600</v>
      </c>
    </row>
    <row r="25" spans="1:7" x14ac:dyDescent="0.35">
      <c r="A25" t="s">
        <v>96</v>
      </c>
      <c r="B25" s="1">
        <f t="array" ref="B25">MIN(IF('Missile Tests'!$H$3:$H$305=Table1[[#This Row],[Facility]], 'Missile Tests'!$B$3:$B$305))</f>
        <v>41819</v>
      </c>
      <c r="C25" s="1">
        <f t="array" ref="C25">MAX(IF('Missile Tests'!$H$3:$H$305=Table1[[#This Row],[Facility]], 'Missile Tests'!$B$3:$B$305))</f>
        <v>41819</v>
      </c>
      <c r="D25" s="15">
        <f>COUNTIF('Missile Tests'!H:H,Table1[[#This Row],[Facility]])</f>
        <v>2</v>
      </c>
      <c r="E25">
        <v>39.065961999999999</v>
      </c>
      <c r="F25">
        <v>127.250257</v>
      </c>
      <c r="G25" t="s">
        <v>593</v>
      </c>
    </row>
    <row r="26" spans="1:7" x14ac:dyDescent="0.35">
      <c r="A26" t="s">
        <v>421</v>
      </c>
      <c r="B26" s="1">
        <f t="array" ref="B26">MIN(IF('Missile Tests'!$H$3:$H$305=Table1[[#This Row],[Facility]], 'Missile Tests'!$B$3:$B$305))</f>
        <v>44842</v>
      </c>
      <c r="C26" s="1">
        <f t="array" ref="C26">MAX(IF('Missile Tests'!$H$3:$H$305=Table1[[#This Row],[Facility]], 'Missile Tests'!$B$3:$B$305))</f>
        <v>44842</v>
      </c>
      <c r="D26" s="15">
        <f>COUNTIF('Missile Tests'!H:H,Table1[[#This Row],[Facility]])</f>
        <v>2</v>
      </c>
      <c r="E26">
        <v>39.281500000000001</v>
      </c>
      <c r="F26">
        <v>127.377</v>
      </c>
      <c r="G26" t="s">
        <v>601</v>
      </c>
    </row>
    <row r="27" spans="1:7" x14ac:dyDescent="0.35">
      <c r="A27" t="s">
        <v>470</v>
      </c>
      <c r="B27" s="1">
        <f t="array" ref="B27">MIN(IF('Missile Tests'!$H$3:$H$305=Table1[[#This Row],[Facility]], 'Missile Tests'!$B$3:$B$305))</f>
        <v>44994</v>
      </c>
      <c r="C27" s="1">
        <f t="array" ref="C27">MAX(IF('Missile Tests'!$H$3:$H$305=Table1[[#This Row],[Facility]], 'Missile Tests'!$B$3:$B$305))</f>
        <v>44994</v>
      </c>
      <c r="D27" s="15">
        <f>COUNTIF('Missile Tests'!H:H,Table1[[#This Row],[Facility]])</f>
        <v>6</v>
      </c>
      <c r="E27">
        <v>38.906999999999996</v>
      </c>
      <c r="F27">
        <v>125.44</v>
      </c>
      <c r="G27" t="s">
        <v>594</v>
      </c>
    </row>
    <row r="28" spans="1:7" x14ac:dyDescent="0.35">
      <c r="A28" t="s">
        <v>223</v>
      </c>
      <c r="B28" s="1">
        <f t="array" ref="B28">MIN(IF('Missile Tests'!$H$3:$H$305=Table1[[#This Row],[Facility]], 'Missile Tests'!$B$3:$B$305))</f>
        <v>42975</v>
      </c>
      <c r="C28" s="1">
        <f t="array" ref="C28">MAX(IF('Missile Tests'!$H$3:$H$305=Table1[[#This Row],[Facility]], 'Missile Tests'!$B$3:$B$305))</f>
        <v>45441</v>
      </c>
      <c r="D28" s="15">
        <f>COUNTIF('Missile Tests'!H:H,Table1[[#This Row],[Facility]])</f>
        <v>40</v>
      </c>
      <c r="E28">
        <v>39.200158999999999</v>
      </c>
      <c r="F28">
        <v>125.67325599999999</v>
      </c>
      <c r="G28" t="s">
        <v>602</v>
      </c>
    </row>
    <row r="29" spans="1:7" x14ac:dyDescent="0.35">
      <c r="A29" t="s">
        <v>233</v>
      </c>
      <c r="B29" s="1">
        <f t="array" ref="B29">MIN(IF('Missile Tests'!$H$3:$H$305=Table1[[#This Row],[Facility]], 'Missile Tests'!$B$3:$B$305))</f>
        <v>43067</v>
      </c>
      <c r="C29" s="1">
        <f t="array" ref="C29">MAX(IF('Missile Tests'!$H$3:$H$305=Table1[[#This Row],[Facility]], 'Missile Tests'!$B$3:$B$305))</f>
        <v>43067</v>
      </c>
      <c r="D29" s="15">
        <f>COUNTIF('Missile Tests'!H:H,Table1[[#This Row],[Facility]])</f>
        <v>1</v>
      </c>
      <c r="E29">
        <v>39.281999999999996</v>
      </c>
      <c r="F29">
        <v>125.869</v>
      </c>
      <c r="G29" t="s">
        <v>603</v>
      </c>
    </row>
    <row r="30" spans="1:7" x14ac:dyDescent="0.35">
      <c r="A30" t="s">
        <v>246</v>
      </c>
      <c r="B30" s="1">
        <f t="array" ref="B30">MIN(IF('Missile Tests'!$H$3:$H$305=Table1[[#This Row],[Facility]], 'Missile Tests'!$B$3:$B$305))</f>
        <v>43594</v>
      </c>
      <c r="C30" s="1">
        <f t="array" ref="C30">MAX(IF('Missile Tests'!$H$3:$H$305=Table1[[#This Row],[Facility]], 'Missile Tests'!$B$3:$B$305))</f>
        <v>43594</v>
      </c>
      <c r="D30" s="15">
        <f>COUNTIF('Missile Tests'!H:H,Table1[[#This Row],[Facility]])</f>
        <v>2</v>
      </c>
      <c r="E30">
        <v>40.029677999999997</v>
      </c>
      <c r="F30">
        <v>125.22732600000001</v>
      </c>
      <c r="G30" t="s">
        <v>604</v>
      </c>
    </row>
    <row r="31" spans="1:7" x14ac:dyDescent="0.35">
      <c r="A31" t="s">
        <v>265</v>
      </c>
      <c r="B31" s="1">
        <f t="array" ref="B31">MIN(IF('Missile Tests'!$H$3:$H$305=Table1[[#This Row],[Facility]], 'Missile Tests'!$B$3:$B$305))</f>
        <v>43682</v>
      </c>
      <c r="C31" s="1">
        <f t="array" ref="C31">MAX(IF('Missile Tests'!$H$3:$H$305=Table1[[#This Row],[Facility]], 'Missile Tests'!$B$3:$B$305))</f>
        <v>43682</v>
      </c>
      <c r="D31" s="15">
        <f>COUNTIF('Missile Tests'!H:H,Table1[[#This Row],[Facility]])</f>
        <v>2</v>
      </c>
      <c r="E31">
        <v>38.421522000000003</v>
      </c>
      <c r="F31">
        <v>125.024421</v>
      </c>
      <c r="G31" t="s">
        <v>605</v>
      </c>
    </row>
    <row r="32" spans="1:7" x14ac:dyDescent="0.35">
      <c r="A32" t="s">
        <v>272</v>
      </c>
      <c r="B32" s="1">
        <f t="array" ref="B32">MIN(IF('Missile Tests'!$H$3:$H$305=Table1[[#This Row],[Facility]], 'Missile Tests'!$B$3:$B$305))</f>
        <v>43686</v>
      </c>
      <c r="C32" s="1">
        <f t="array" ref="C32">MAX(IF('Missile Tests'!$H$3:$H$305=Table1[[#This Row],[Facility]], 'Missile Tests'!$B$3:$B$305))</f>
        <v>44667</v>
      </c>
      <c r="D32" s="15">
        <f>COUNTIF('Missile Tests'!H:H,Table1[[#This Row],[Facility]])</f>
        <v>6</v>
      </c>
      <c r="E32">
        <v>39.811610999999999</v>
      </c>
      <c r="F32">
        <v>127.66374999999999</v>
      </c>
      <c r="G32" t="s">
        <v>606</v>
      </c>
    </row>
    <row r="33" spans="1:7" x14ac:dyDescent="0.35">
      <c r="A33" t="s">
        <v>278</v>
      </c>
      <c r="B33" s="1">
        <f t="array" ref="B33">MIN(IF('Missile Tests'!$H$3:$H$305=Table1[[#This Row],[Facility]], 'Missile Tests'!$B$3:$B$305))</f>
        <v>43692</v>
      </c>
      <c r="C33" s="1">
        <f t="array" ref="C33">MAX(IF('Missile Tests'!$H$3:$H$305=Table1[[#This Row],[Facility]], 'Missile Tests'!$B$3:$B$305))</f>
        <v>44862</v>
      </c>
      <c r="D33" s="15">
        <f>COUNTIF('Missile Tests'!H:H,Table1[[#This Row],[Facility]])</f>
        <v>4</v>
      </c>
      <c r="E33">
        <v>38.953797000000002</v>
      </c>
      <c r="F33">
        <v>127.891882</v>
      </c>
      <c r="G33" t="s">
        <v>593</v>
      </c>
    </row>
    <row r="34" spans="1:7" x14ac:dyDescent="0.35">
      <c r="A34" t="s">
        <v>283</v>
      </c>
      <c r="B34" s="1">
        <f t="array" ref="B34">MIN(IF('Missile Tests'!$H$3:$H$305=Table1[[#This Row],[Facility]], 'Missile Tests'!$B$3:$B$305))</f>
        <v>43700</v>
      </c>
      <c r="C34" s="1">
        <f t="array" ref="C34">MAX(IF('Missile Tests'!$H$3:$H$305=Table1[[#This Row],[Facility]], 'Missile Tests'!$B$3:$B$305))</f>
        <v>44279</v>
      </c>
      <c r="D34" s="15">
        <f>COUNTIF('Missile Tests'!H:H,Table1[[#This Row],[Facility]])</f>
        <v>3</v>
      </c>
      <c r="E34">
        <v>39.743699999999997</v>
      </c>
      <c r="F34">
        <v>127.47320000000001</v>
      </c>
      <c r="G34" t="s">
        <v>607</v>
      </c>
    </row>
    <row r="35" spans="1:7" x14ac:dyDescent="0.35">
      <c r="A35" t="s">
        <v>288</v>
      </c>
      <c r="B35" s="1">
        <f t="array" ref="B35">MIN(IF('Missile Tests'!$H$3:$H$305=Table1[[#This Row],[Facility]], 'Missile Tests'!$B$3:$B$305))</f>
        <v>43717</v>
      </c>
      <c r="C35" s="1">
        <f t="array" ref="C35">MAX(IF('Missile Tests'!$H$3:$H$305=Table1[[#This Row],[Facility]], 'Missile Tests'!$B$3:$B$305))</f>
        <v>45553</v>
      </c>
      <c r="D35" s="15">
        <f>COUNTIF('Missile Tests'!H:H,Table1[[#This Row],[Facility]])</f>
        <v>7</v>
      </c>
      <c r="E35">
        <v>39.752321000000002</v>
      </c>
      <c r="F35">
        <v>125.899905</v>
      </c>
      <c r="G35" t="s">
        <v>608</v>
      </c>
    </row>
    <row r="36" spans="1:7" x14ac:dyDescent="0.35">
      <c r="A36" t="s">
        <v>295</v>
      </c>
      <c r="B36" s="1">
        <f t="array" ref="B36">MIN(IF('Missile Tests'!$H$3:$H$305=Table1[[#This Row],[Facility]], 'Missile Tests'!$B$3:$B$305))</f>
        <v>43739</v>
      </c>
      <c r="C36" s="1">
        <f t="array" ref="C36">MAX(IF('Missile Tests'!$H$3:$H$305=Table1[[#This Row],[Facility]], 'Missile Tests'!$B$3:$B$305))</f>
        <v>43739</v>
      </c>
      <c r="D36" s="15">
        <f>COUNTIF('Missile Tests'!H:H,Table1[[#This Row],[Facility]])</f>
        <v>1</v>
      </c>
      <c r="E36">
        <v>39.26</v>
      </c>
      <c r="F36">
        <v>127.58</v>
      </c>
      <c r="G36" t="s">
        <v>593</v>
      </c>
    </row>
    <row r="37" spans="1:7" x14ac:dyDescent="0.35">
      <c r="A37" t="s">
        <v>303</v>
      </c>
      <c r="B37" s="1">
        <f t="array" ref="B37">MIN(IF('Missile Tests'!$H$3:$H$305=Table1[[#This Row],[Facility]], 'Missile Tests'!$B$3:$B$305))</f>
        <v>43797</v>
      </c>
      <c r="C37" s="1">
        <f t="array" ref="C37">MAX(IF('Missile Tests'!$H$3:$H$305=Table1[[#This Row],[Facility]], 'Missile Tests'!$B$3:$B$305))</f>
        <v>44279</v>
      </c>
      <c r="D37" s="15">
        <f>COUNTIF('Missile Tests'!H:H,Table1[[#This Row],[Facility]])</f>
        <v>3</v>
      </c>
      <c r="E37">
        <v>39.789380000000001</v>
      </c>
      <c r="F37">
        <v>127.53993</v>
      </c>
      <c r="G37" t="s">
        <v>609</v>
      </c>
    </row>
    <row r="38" spans="1:7" x14ac:dyDescent="0.35">
      <c r="A38" t="s">
        <v>417</v>
      </c>
      <c r="B38" s="1">
        <f t="array" ref="B38">MIN(IF('Missile Tests'!$H$3:$H$305=Table1[[#This Row],[Facility]], 'Missile Tests'!$B$3:$B$305))</f>
        <v>44839</v>
      </c>
      <c r="C38" s="1">
        <f t="array" ref="C38">MAX(IF('Missile Tests'!$H$3:$H$305=Table1[[#This Row],[Facility]], 'Missile Tests'!$B$3:$B$305))</f>
        <v>44839</v>
      </c>
      <c r="D38" s="15">
        <f>COUNTIF('Missile Tests'!H:H,Table1[[#This Row],[Facility]])</f>
        <v>2</v>
      </c>
      <c r="E38">
        <v>39.126800000000003</v>
      </c>
      <c r="F38">
        <v>125.9579</v>
      </c>
      <c r="G38" t="s">
        <v>610</v>
      </c>
    </row>
    <row r="39" spans="1:7" x14ac:dyDescent="0.35">
      <c r="A39" t="s">
        <v>495</v>
      </c>
      <c r="B39" s="1">
        <f t="array" ref="B39">MIN(IF('Missile Tests'!$H$3:$H$305=Table1[[#This Row],[Facility]], 'Missile Tests'!$B$3:$B$305))</f>
        <v>45028</v>
      </c>
      <c r="C39" s="1">
        <f t="array" ref="C39">MAX(IF('Missile Tests'!$H$3:$H$305=Table1[[#This Row],[Facility]], 'Missile Tests'!$B$3:$B$305))</f>
        <v>45595</v>
      </c>
      <c r="D39" s="15">
        <f>COUNTIF('Missile Tests'!H:H,Table1[[#This Row],[Facility]])</f>
        <v>10</v>
      </c>
      <c r="E39">
        <v>39.112000000000002</v>
      </c>
      <c r="F39">
        <v>125.998</v>
      </c>
      <c r="G39" t="s">
        <v>610</v>
      </c>
    </row>
    <row r="40" spans="1:7" x14ac:dyDescent="0.35">
      <c r="A40" t="s">
        <v>526</v>
      </c>
      <c r="B40" s="1">
        <f t="array" ref="B40">MIN(IF('Missile Tests'!$H$3:$H$305=Table1[[#This Row],[Facility]], 'Missile Tests'!$B$3:$B$305))</f>
        <v>45277</v>
      </c>
      <c r="C40" s="1">
        <f t="array" ref="C40">MAX(IF('Missile Tests'!$H$3:$H$305=Table1[[#This Row],[Facility]], 'Missile Tests'!$B$3:$B$305))</f>
        <v>45277</v>
      </c>
      <c r="D40" s="15">
        <f>COUNTIF('Missile Tests'!H:H,Table1[[#This Row],[Facility]])</f>
        <v>1</v>
      </c>
      <c r="E40">
        <v>39.126550000000002</v>
      </c>
      <c r="F40">
        <v>125.96453</v>
      </c>
      <c r="G40" t="s">
        <v>610</v>
      </c>
    </row>
    <row r="41" spans="1:7" x14ac:dyDescent="0.35">
      <c r="A41" t="s">
        <v>534</v>
      </c>
      <c r="B41" s="1">
        <f t="array" ref="B41">MIN(IF('Missile Tests'!$H$3:$H$305=Table1[[#This Row],[Facility]], 'Missile Tests'!$B$3:$B$305))</f>
        <v>45368</v>
      </c>
      <c r="C41" s="1">
        <f t="array" ref="C41">MAX(IF('Missile Tests'!$H$3:$H$305=Table1[[#This Row],[Facility]], 'Missile Tests'!$B$3:$B$305))</f>
        <v>45368</v>
      </c>
      <c r="D41" s="15">
        <f>COUNTIF('Missile Tests'!H:H,Table1[[#This Row],[Facility]])</f>
        <v>6</v>
      </c>
      <c r="E41">
        <v>39.104999999999997</v>
      </c>
      <c r="F41">
        <v>126.006</v>
      </c>
      <c r="G41" t="s">
        <v>610</v>
      </c>
    </row>
    <row r="42" spans="1:7" x14ac:dyDescent="0.35">
      <c r="A42" t="s">
        <v>306</v>
      </c>
      <c r="B42" s="1">
        <f t="array" ref="B42">MIN(IF('Missile Tests'!$H$3:$H$305=Table1[[#This Row],[Facility]], 'Missile Tests'!$B$3:$B$305))</f>
        <v>43892</v>
      </c>
      <c r="C42" s="1">
        <f t="array" ref="C42">MAX(IF('Missile Tests'!$H$3:$H$305=Table1[[#This Row],[Facility]], 'Missile Tests'!$B$3:$B$305))</f>
        <v>43892</v>
      </c>
      <c r="D42" s="15">
        <f>COUNTIF('Missile Tests'!H:H,Table1[[#This Row],[Facility]])</f>
        <v>2</v>
      </c>
      <c r="E42">
        <v>39.140999999999998</v>
      </c>
      <c r="F42">
        <v>127.616</v>
      </c>
      <c r="G42" t="s">
        <v>611</v>
      </c>
    </row>
    <row r="43" spans="1:7" x14ac:dyDescent="0.35">
      <c r="A43" t="s">
        <v>311</v>
      </c>
      <c r="B43" s="1">
        <f t="array" ref="B43">MIN(IF('Missile Tests'!$H$3:$H$305=Table1[[#This Row],[Facility]], 'Missile Tests'!$B$3:$B$305))</f>
        <v>43898</v>
      </c>
      <c r="C43" s="1">
        <f t="array" ref="C43">MAX(IF('Missile Tests'!$H$3:$H$305=Table1[[#This Row],[Facility]], 'Missile Tests'!$B$3:$B$305))</f>
        <v>43898</v>
      </c>
      <c r="D43" s="15">
        <f>COUNTIF('Missile Tests'!H:H,Table1[[#This Row],[Facility]])</f>
        <v>3</v>
      </c>
      <c r="E43">
        <v>39.743000000000002</v>
      </c>
      <c r="F43">
        <v>127.499</v>
      </c>
      <c r="G43" t="s">
        <v>607</v>
      </c>
    </row>
    <row r="44" spans="1:7" x14ac:dyDescent="0.35">
      <c r="A44" t="s">
        <v>447</v>
      </c>
      <c r="B44" s="1">
        <f t="array" ref="B44">MIN(IF('Missile Tests'!$H$3:$H$305=Table1[[#This Row],[Facility]], 'Missile Tests'!$B$3:$B$305))</f>
        <v>44874</v>
      </c>
      <c r="C44" s="1">
        <f t="array" ref="C44">MAX(IF('Missile Tests'!$H$3:$H$305=Table1[[#This Row],[Facility]], 'Missile Tests'!$B$3:$B$305))</f>
        <v>44976</v>
      </c>
      <c r="D44" s="15">
        <f>COUNTIF('Missile Tests'!H:H,Table1[[#This Row],[Facility]])</f>
        <v>3</v>
      </c>
      <c r="E44">
        <v>39.42</v>
      </c>
      <c r="F44">
        <v>125.63</v>
      </c>
      <c r="G44" t="s">
        <v>612</v>
      </c>
    </row>
    <row r="45" spans="1:7" x14ac:dyDescent="0.35">
      <c r="A45" t="s">
        <v>404</v>
      </c>
      <c r="B45" s="1">
        <f t="array" ref="B45">MIN(IF('Missile Tests'!$H$3:$H$305=Table1[[#This Row],[Facility]], 'Missile Tests'!$B$3:$B$305))</f>
        <v>44832</v>
      </c>
      <c r="C45" s="1">
        <f t="array" ref="C45">MAX(IF('Missile Tests'!$H$3:$H$305=Table1[[#This Row],[Facility]], 'Missile Tests'!$B$3:$B$305))</f>
        <v>45252</v>
      </c>
      <c r="D45" s="15">
        <f>COUNTIF('Missile Tests'!H:H,Table1[[#This Row],[Facility]])</f>
        <v>13</v>
      </c>
      <c r="E45">
        <v>39.20299</v>
      </c>
      <c r="F45">
        <v>125.70926</v>
      </c>
      <c r="G45" t="s">
        <v>613</v>
      </c>
    </row>
    <row r="46" spans="1:7" x14ac:dyDescent="0.35">
      <c r="A46" t="s">
        <v>409</v>
      </c>
      <c r="B46" s="1">
        <f t="array" ref="B46">MIN(IF('Missile Tests'!$H$3:$H$305=Table1[[#This Row],[Facility]], 'Missile Tests'!$B$3:$B$305))</f>
        <v>44834</v>
      </c>
      <c r="C46" s="1">
        <f t="array" ref="C46">MAX(IF('Missile Tests'!$H$3:$H$305=Table1[[#This Row],[Facility]], 'Missile Tests'!$B$3:$B$305))</f>
        <v>44834</v>
      </c>
      <c r="D46" s="15">
        <f>COUNTIF('Missile Tests'!H:H,Table1[[#This Row],[Facility]])</f>
        <v>2</v>
      </c>
      <c r="E46">
        <v>39.394199999999998</v>
      </c>
      <c r="F46">
        <v>125.6773</v>
      </c>
      <c r="G46" t="s">
        <v>613</v>
      </c>
    </row>
    <row r="47" spans="1:7" x14ac:dyDescent="0.35">
      <c r="A47" t="s">
        <v>314</v>
      </c>
      <c r="B47" s="1">
        <f t="array" ref="B47">MIN(IF('Missile Tests'!$H$3:$H$305=Table1[[#This Row],[Facility]], 'Missile Tests'!$B$3:$B$305))</f>
        <v>43910</v>
      </c>
      <c r="C47" s="1">
        <f t="array" ref="C47">MAX(IF('Missile Tests'!$H$3:$H$305=Table1[[#This Row],[Facility]], 'Missile Tests'!$B$3:$B$305))</f>
        <v>44833</v>
      </c>
      <c r="D47" s="15">
        <f>COUNTIF('Missile Tests'!H:H,Table1[[#This Row],[Facility]])</f>
        <v>4</v>
      </c>
      <c r="E47">
        <v>39.4163</v>
      </c>
      <c r="F47">
        <v>125.8907</v>
      </c>
      <c r="G47" t="s">
        <v>614</v>
      </c>
    </row>
    <row r="48" spans="1:7" x14ac:dyDescent="0.35">
      <c r="A48" t="s">
        <v>401</v>
      </c>
      <c r="B48" s="1">
        <f t="array" ref="B48">MIN(IF('Missile Tests'!$H$3:$H$305=Table1[[#This Row],[Facility]], 'Missile Tests'!$B$3:$B$305))</f>
        <v>44828</v>
      </c>
      <c r="C48" s="1">
        <f t="array" ref="C48">MAX(IF('Missile Tests'!$H$3:$H$305=Table1[[#This Row],[Facility]], 'Missile Tests'!$B$3:$B$305))</f>
        <v>44828</v>
      </c>
      <c r="D48" s="15">
        <f>COUNTIF('Missile Tests'!H:H,Table1[[#This Row],[Facility]])</f>
        <v>1</v>
      </c>
      <c r="E48">
        <v>39.985700000000001</v>
      </c>
      <c r="F48">
        <v>125.51860000000001</v>
      </c>
      <c r="G48" t="s">
        <v>615</v>
      </c>
    </row>
    <row r="49" spans="1:7" x14ac:dyDescent="0.35">
      <c r="A49" t="s">
        <v>342</v>
      </c>
      <c r="B49" s="1">
        <f t="array" ref="B49">MIN(IF('Missile Tests'!$H$3:$H$305=Table1[[#This Row],[Facility]], 'Missile Tests'!$B$3:$B$305))</f>
        <v>44575</v>
      </c>
      <c r="C49" s="1">
        <f t="array" ref="C49">MAX(IF('Missile Tests'!$H$3:$H$305=Table1[[#This Row],[Facility]], 'Missile Tests'!$B$3:$B$305))</f>
        <v>44866</v>
      </c>
      <c r="D49" s="15">
        <f>COUNTIF('Missile Tests'!H:H,Table1[[#This Row],[Facility]])</f>
        <v>6</v>
      </c>
      <c r="E49">
        <v>40.025846999999999</v>
      </c>
      <c r="F49">
        <v>124.57793599999999</v>
      </c>
      <c r="G49" t="s">
        <v>616</v>
      </c>
    </row>
    <row r="50" spans="1:7" x14ac:dyDescent="0.35">
      <c r="A50" t="s">
        <v>325</v>
      </c>
      <c r="B50" s="1">
        <f t="array" ref="B50">MIN(IF('Missile Tests'!$H$3:$H$305=Table1[[#This Row],[Facility]], 'Missile Tests'!$B$3:$B$305))</f>
        <v>44454</v>
      </c>
      <c r="C50" s="1">
        <f t="array" ref="C50">MAX(IF('Missile Tests'!$H$3:$H$305=Table1[[#This Row],[Facility]], 'Missile Tests'!$B$3:$B$305))</f>
        <v>44454</v>
      </c>
      <c r="D50" s="15">
        <f>COUNTIF('Missile Tests'!H:H,Table1[[#This Row],[Facility]])</f>
        <v>2</v>
      </c>
      <c r="E50">
        <v>39.275720999999997</v>
      </c>
      <c r="F50">
        <v>126.804867</v>
      </c>
      <c r="G50" t="s">
        <v>617</v>
      </c>
    </row>
    <row r="51" spans="1:7" x14ac:dyDescent="0.35">
      <c r="A51" t="s">
        <v>618</v>
      </c>
      <c r="B51" s="1">
        <f>SUBTOTAL(105,Table1[Date of First Test])</f>
        <v>30781</v>
      </c>
      <c r="C51" s="1">
        <f>SUBTOTAL(104,Table1[Date of Most Recent Test])</f>
        <v>45600</v>
      </c>
      <c r="D51" s="15">
        <f>SUBTOTAL(109,Table1[Number of Tests])</f>
        <v>303</v>
      </c>
    </row>
    <row r="52" spans="1:7" x14ac:dyDescent="0.35">
      <c r="B52" s="6"/>
    </row>
    <row r="53" spans="1:7" x14ac:dyDescent="0.35">
      <c r="B53" s="6"/>
    </row>
    <row r="54" spans="1:7" x14ac:dyDescent="0.35">
      <c r="B54" s="6"/>
    </row>
    <row r="55" spans="1:7" x14ac:dyDescent="0.35">
      <c r="B55" s="6"/>
    </row>
    <row r="56" spans="1:7" x14ac:dyDescent="0.35">
      <c r="B56" s="6"/>
    </row>
    <row r="57" spans="1:7" x14ac:dyDescent="0.35">
      <c r="B57" s="6"/>
    </row>
    <row r="58" spans="1:7" x14ac:dyDescent="0.35">
      <c r="B58" s="6"/>
    </row>
  </sheetData>
  <dataConsolidate/>
  <pageMargins left="0.7" right="0.7" top="0.75" bottom="0.75" header="0.3" footer="0.3"/>
  <pageSetup orientation="portrait" r:id="rId1"/>
  <ignoredErrors>
    <ignoredError sqref="B50 B47 B28:B37 B21:B25 B42:B43 B7:B19 B3:B4" calculatedColumn="1"/>
  </ignoredErrors>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topLeftCell="A49" workbookViewId="0">
      <selection activeCell="B86" sqref="B86:B88"/>
    </sheetView>
  </sheetViews>
  <sheetFormatPr defaultRowHeight="14.5" x14ac:dyDescent="0.3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9034CC56E19DE4FB883081D6E9B7C9E" ma:contentTypeVersion="13" ma:contentTypeDescription="Create a new document." ma:contentTypeScope="" ma:versionID="846cdcfb934656d3102199766bdffe84">
  <xsd:schema xmlns:xsd="http://www.w3.org/2001/XMLSchema" xmlns:xs="http://www.w3.org/2001/XMLSchema" xmlns:p="http://schemas.microsoft.com/office/2006/metadata/properties" xmlns:ns3="f58e5246-e0f2-4431-8520-c00858564643" xmlns:ns4="d13bbc8a-e3d9-48de-8983-1e590a17740a" targetNamespace="http://schemas.microsoft.com/office/2006/metadata/properties" ma:root="true" ma:fieldsID="713a6fd242fbab96360bb313fa5529bd" ns3:_="" ns4:_="">
    <xsd:import namespace="f58e5246-e0f2-4431-8520-c00858564643"/>
    <xsd:import namespace="d13bbc8a-e3d9-48de-8983-1e590a17740a"/>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LengthInSeconds" minOccurs="0"/>
                <xsd:element ref="ns4:MediaServiceAutoTags" minOccurs="0"/>
                <xsd:element ref="ns4:MediaServiceGenerationTime" minOccurs="0"/>
                <xsd:element ref="ns4:MediaServiceEventHashCode" minOccurs="0"/>
                <xsd:element ref="ns4:MediaServiceSearchProperties" minOccurs="0"/>
                <xsd:element ref="ns4:MediaServiceDateTaken" minOccurs="0"/>
                <xsd:element ref="ns4:MediaServiceObjectDetectorVersions" minOccurs="0"/>
                <xsd:element ref="ns4: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8e5246-e0f2-4431-8520-c00858564643"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13bbc8a-e3d9-48de-8983-1e590a17740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76755E8-8297-43DB-AC62-3FFE5C8514C8}">
  <ds:schemaRefs>
    <ds:schemaRef ds:uri="http://schemas.microsoft.com/sharepoint/v3/contenttype/forms"/>
  </ds:schemaRefs>
</ds:datastoreItem>
</file>

<file path=customXml/itemProps2.xml><?xml version="1.0" encoding="utf-8"?>
<ds:datastoreItem xmlns:ds="http://schemas.openxmlformats.org/officeDocument/2006/customXml" ds:itemID="{7F3EE6DF-BDDD-48A1-AAF6-933B1F366C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8e5246-e0f2-4431-8520-c00858564643"/>
    <ds:schemaRef ds:uri="d13bbc8a-e3d9-48de-8983-1e590a1774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A9C930-96D1-4971-B3F0-35161F850DC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Missile Tests</vt:lpstr>
      <vt:lpstr>Data Summary</vt:lpstr>
      <vt:lpstr>Missile Summary</vt:lpstr>
      <vt:lpstr>Facilities</vt:lpstr>
      <vt:lpstr>Terms and Definitions</vt:lpstr>
      <vt:lpstr>'Missile Tests'!Criteria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Cotton, Shea M;Duitsman, Michael Scott</dc:creator>
  <cp:keywords/>
  <dc:description/>
  <cp:lastModifiedBy>Duitsman, Michael</cp:lastModifiedBy>
  <cp:revision/>
  <dcterms:created xsi:type="dcterms:W3CDTF">2016-09-09T20:07:59Z</dcterms:created>
  <dcterms:modified xsi:type="dcterms:W3CDTF">2024-11-18T20:41:16Z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0x01010029034CC56E19DE4FB883081D6E9B7C9E</vt:lpwstr>
  </property>
</Properties>
</file>